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dget\2022\"/>
    </mc:Choice>
  </mc:AlternateContent>
  <xr:revisionPtr revIDLastSave="0" documentId="8_{8C83C265-2195-438C-9642-7DC06F69CD22}" xr6:coauthVersionLast="47" xr6:coauthVersionMax="47" xr10:uidLastSave="{00000000-0000-0000-0000-000000000000}"/>
  <bookViews>
    <workbookView xWindow="3090" yWindow="2265" windowWidth="21615" windowHeight="11385" tabRatio="631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3" i="1" l="1"/>
  <c r="D187" i="1"/>
  <c r="C164" i="1"/>
  <c r="D126" i="1"/>
  <c r="C127" i="1"/>
  <c r="C126" i="1"/>
  <c r="E76" i="1"/>
  <c r="D76" i="1"/>
  <c r="C76" i="1"/>
  <c r="E126" i="1"/>
  <c r="F303" i="1"/>
  <c r="F76" i="1"/>
  <c r="G356" i="1"/>
  <c r="G261" i="1"/>
  <c r="G362" i="1"/>
  <c r="G341" i="1"/>
  <c r="G316" i="1"/>
  <c r="G300" i="1"/>
  <c r="G204" i="1"/>
  <c r="G178" i="1"/>
  <c r="F178" i="1"/>
  <c r="D164" i="1"/>
  <c r="E164" i="1"/>
  <c r="G164" i="1"/>
  <c r="G95" i="1"/>
  <c r="E95" i="1"/>
  <c r="F356" i="1"/>
  <c r="F164" i="1"/>
  <c r="F126" i="1"/>
  <c r="F95" i="1"/>
  <c r="G82" i="1"/>
  <c r="G76" i="1"/>
  <c r="E59" i="1"/>
  <c r="E58" i="1"/>
  <c r="G42" i="1"/>
  <c r="E3" i="1"/>
  <c r="D293" i="1"/>
  <c r="C293" i="1"/>
  <c r="C178" i="1"/>
  <c r="G46" i="1"/>
  <c r="G30" i="1"/>
  <c r="F67" i="1"/>
  <c r="D67" i="1"/>
  <c r="C67" i="1"/>
  <c r="D367" i="1"/>
  <c r="D211" i="1"/>
  <c r="D133" i="1"/>
  <c r="D46" i="1"/>
  <c r="C308" i="1"/>
  <c r="C238" i="1"/>
  <c r="C133" i="1"/>
  <c r="G268" i="1"/>
  <c r="D178" i="1" l="1"/>
  <c r="E121" i="1"/>
  <c r="E120" i="1"/>
  <c r="E119" i="1"/>
  <c r="E107" i="1"/>
  <c r="E86" i="1"/>
  <c r="E85" i="1"/>
  <c r="E65" i="1"/>
  <c r="E64" i="1"/>
  <c r="E49" i="1"/>
  <c r="E45" i="1"/>
  <c r="E46" i="1" s="1"/>
  <c r="C15" i="1"/>
  <c r="D15" i="1"/>
  <c r="D30" i="1"/>
  <c r="C30" i="1"/>
  <c r="F15" i="1"/>
  <c r="D87" i="1"/>
  <c r="E67" i="1" l="1"/>
  <c r="E30" i="1"/>
  <c r="E133" i="1"/>
  <c r="E15" i="1"/>
  <c r="D380" i="1" l="1"/>
  <c r="E383" i="1"/>
  <c r="E384" i="1"/>
  <c r="C386" i="1"/>
  <c r="E379" i="1"/>
  <c r="E376" i="1"/>
  <c r="E375" i="1"/>
  <c r="E373" i="1"/>
  <c r="E372" i="1"/>
  <c r="D349" i="1"/>
  <c r="D341" i="1"/>
  <c r="D334" i="1"/>
  <c r="D316" i="1"/>
  <c r="D323" i="1"/>
  <c r="D308" i="1"/>
  <c r="D311" i="1" s="1"/>
  <c r="D286" i="1"/>
  <c r="D300" i="1"/>
  <c r="E277" i="1"/>
  <c r="D356" i="1"/>
  <c r="D362" i="1"/>
  <c r="D268" i="1"/>
  <c r="D261" i="1"/>
  <c r="E260" i="1"/>
  <c r="D249" i="1"/>
  <c r="E248" i="1"/>
  <c r="E247" i="1"/>
  <c r="D238" i="1"/>
  <c r="D215" i="1"/>
  <c r="E215" i="1"/>
  <c r="D196" i="1"/>
  <c r="E174" i="1"/>
  <c r="D151" i="1"/>
  <c r="D115" i="1"/>
  <c r="E115" i="1"/>
  <c r="E42" i="1"/>
  <c r="D42" i="1"/>
  <c r="E386" i="1" l="1"/>
  <c r="E185" i="1"/>
  <c r="E178" i="1"/>
  <c r="E151" i="1"/>
  <c r="E196" i="1"/>
  <c r="E367" i="1"/>
  <c r="D369" i="1"/>
  <c r="E356" i="1"/>
  <c r="E334" i="1"/>
  <c r="E316" i="1"/>
  <c r="E300" i="1"/>
  <c r="E286" i="1"/>
  <c r="E249" i="1"/>
  <c r="E229" i="1"/>
  <c r="D350" i="1"/>
  <c r="E323" i="1"/>
  <c r="E349" i="1"/>
  <c r="E293" i="1"/>
  <c r="E268" i="1"/>
  <c r="E380" i="1"/>
  <c r="E362" i="1"/>
  <c r="E60" i="1"/>
  <c r="C60" i="1"/>
  <c r="E369" i="1" l="1"/>
  <c r="C311" i="1"/>
  <c r="C356" i="1"/>
  <c r="C362" i="1"/>
  <c r="C367" i="1"/>
  <c r="C349" i="1"/>
  <c r="C341" i="1"/>
  <c r="C334" i="1"/>
  <c r="C323" i="1"/>
  <c r="C316" i="1"/>
  <c r="C249" i="1"/>
  <c r="C300" i="1"/>
  <c r="C286" i="1"/>
  <c r="C261" i="1"/>
  <c r="C268" i="1"/>
  <c r="C185" i="1"/>
  <c r="C229" i="1"/>
  <c r="C215" i="1"/>
  <c r="C196" i="1"/>
  <c r="C204" i="1"/>
  <c r="C219" i="1" l="1"/>
  <c r="C350" i="1"/>
  <c r="C369" i="1"/>
  <c r="G349" i="1" l="1"/>
  <c r="G386" i="1"/>
  <c r="G380" i="1"/>
  <c r="G367" i="1"/>
  <c r="G215" i="1" l="1"/>
  <c r="C46" i="1" l="1"/>
  <c r="C42" i="1"/>
  <c r="G211" i="1" l="1"/>
  <c r="G60" i="1" l="1"/>
  <c r="G87" i="1"/>
  <c r="F87" i="1"/>
  <c r="G126" i="1"/>
  <c r="G133" i="1"/>
  <c r="G185" i="1"/>
  <c r="G196" i="1"/>
  <c r="G249" i="1"/>
  <c r="G272" i="1"/>
  <c r="G293" i="1"/>
  <c r="G334" i="1"/>
  <c r="G323" i="1"/>
  <c r="F386" i="1"/>
  <c r="F380" i="1"/>
  <c r="F367" i="1"/>
  <c r="F362" i="1"/>
  <c r="F311" i="1"/>
  <c r="F349" i="1"/>
  <c r="F334" i="1"/>
  <c r="F323" i="1"/>
  <c r="F316" i="1"/>
  <c r="F300" i="1"/>
  <c r="F293" i="1"/>
  <c r="G286" i="1"/>
  <c r="F286" i="1"/>
  <c r="F268" i="1"/>
  <c r="F249" i="1"/>
  <c r="F229" i="1"/>
  <c r="F215" i="1"/>
  <c r="F211" i="1"/>
  <c r="F196" i="1"/>
  <c r="F185" i="1"/>
  <c r="F133" i="1"/>
  <c r="F60" i="1"/>
  <c r="F46" i="1"/>
  <c r="F42" i="1"/>
  <c r="F30" i="1"/>
  <c r="F369" i="1" l="1"/>
  <c r="E341" i="1"/>
  <c r="E350" i="1" s="1"/>
  <c r="F341" i="1"/>
  <c r="F350" i="1" s="1"/>
  <c r="G350" i="1"/>
  <c r="E308" i="1"/>
  <c r="E311" i="1" s="1"/>
  <c r="F308" i="1"/>
  <c r="G308" i="1"/>
  <c r="G311" i="1" s="1"/>
  <c r="E261" i="1"/>
  <c r="F261" i="1"/>
  <c r="E238" i="1"/>
  <c r="E303" i="1" s="1"/>
  <c r="F238" i="1"/>
  <c r="G238" i="1"/>
  <c r="D229" i="1"/>
  <c r="D303" i="1" s="1"/>
  <c r="G229" i="1"/>
  <c r="D204" i="1"/>
  <c r="D219" i="1" s="1"/>
  <c r="E204" i="1"/>
  <c r="E219" i="1" s="1"/>
  <c r="F204" i="1"/>
  <c r="F219" i="1" s="1"/>
  <c r="G219" i="1"/>
  <c r="C151" i="1"/>
  <c r="C187" i="1" s="1"/>
  <c r="F151" i="1"/>
  <c r="F187" i="1" s="1"/>
  <c r="G151" i="1"/>
  <c r="G303" i="1" l="1"/>
  <c r="F388" i="1"/>
  <c r="G115" i="1"/>
  <c r="G127" i="1" s="1"/>
  <c r="C115" i="1"/>
  <c r="F115" i="1"/>
  <c r="C95" i="1"/>
  <c r="D95" i="1"/>
  <c r="C87" i="1"/>
  <c r="E87" i="1"/>
  <c r="F82" i="1" l="1"/>
  <c r="F127" i="1" s="1"/>
  <c r="E82" i="1"/>
  <c r="E127" i="1" s="1"/>
  <c r="D82" i="1"/>
  <c r="C82" i="1"/>
  <c r="G15" i="1"/>
  <c r="G390" i="1" l="1"/>
  <c r="G187" i="1"/>
  <c r="G369" i="1" s="1"/>
  <c r="G388" i="1" l="1"/>
  <c r="G391" i="1" s="1"/>
  <c r="G392" i="1" s="1"/>
  <c r="C388" i="1"/>
  <c r="D60" i="1"/>
  <c r="D388" i="1"/>
  <c r="E187" i="1"/>
  <c r="E388" i="1" s="1"/>
  <c r="D127" i="1"/>
</calcChain>
</file>

<file path=xl/sharedStrings.xml><?xml version="1.0" encoding="utf-8"?>
<sst xmlns="http://schemas.openxmlformats.org/spreadsheetml/2006/main" count="646" uniqueCount="488">
  <si>
    <t>DESCRIPTION</t>
  </si>
  <si>
    <t>TOTAL</t>
  </si>
  <si>
    <t>ACCT. #</t>
  </si>
  <si>
    <t>PILT-State Construction Land (January PILT)</t>
  </si>
  <si>
    <t>Rent</t>
  </si>
  <si>
    <t>Sale of Recycle Material</t>
  </si>
  <si>
    <t>Other Miscellaneous Revenues</t>
  </si>
  <si>
    <t>LOSA Contribution and Admin Fees</t>
  </si>
  <si>
    <t>52210-05</t>
  </si>
  <si>
    <t>Other Expenses - Reimbursements</t>
  </si>
  <si>
    <t>Street Décor Supplies</t>
  </si>
  <si>
    <t xml:space="preserve"> </t>
  </si>
  <si>
    <t>INTERGOVERNMENTAL REVENUES</t>
  </si>
  <si>
    <t>LICENSES AND PERMITS</t>
  </si>
  <si>
    <t>TAXES</t>
  </si>
  <si>
    <t>TOTAL INTERGOVERNMENTAL REVENUES</t>
  </si>
  <si>
    <t>TOTAL TAXES</t>
  </si>
  <si>
    <t>TOTAL LICENSES AND PERMITS</t>
  </si>
  <si>
    <t>TOTAL FINES, FORFEITURES AND PENALTIES</t>
  </si>
  <si>
    <t>Other Culture and Recreation</t>
  </si>
  <si>
    <t>PUBLIC CHARGES FOR SERVICES</t>
  </si>
  <si>
    <t>INTERGOVERNMENTAL CHARGES FOR SERVICES</t>
  </si>
  <si>
    <t>TOTAL PUBLIC CHARGES FOR SERVICES</t>
  </si>
  <si>
    <t>TOTAL INTERGOVERNMENTAL CHARGES FOR SERV.</t>
  </si>
  <si>
    <t>MISC. REVENUES</t>
  </si>
  <si>
    <t>PROPERTY SALES</t>
  </si>
  <si>
    <t>INSURANCE RECOVERIES</t>
  </si>
  <si>
    <t>Insurance Recoveries to Other Equip and Property</t>
  </si>
  <si>
    <t>TOTAL MISC. REVENUES</t>
  </si>
  <si>
    <t>TOTAL PROPERTY SALES</t>
  </si>
  <si>
    <t>TOTAL INSURANCE RECOVERIES</t>
  </si>
  <si>
    <t>DONATIONS</t>
  </si>
  <si>
    <t>TOTAL DONATIONS</t>
  </si>
  <si>
    <t>OTHER MISC. REVENUES</t>
  </si>
  <si>
    <t>48900-07</t>
  </si>
  <si>
    <t>TOTAL OTHER MISC. REVENUES</t>
  </si>
  <si>
    <t>TOTAL TRANSFERS FROM OTHER FUNDS</t>
  </si>
  <si>
    <t>GENERAL GOVERNMENT</t>
  </si>
  <si>
    <t>BOARD</t>
  </si>
  <si>
    <t>TOTAL BOARD</t>
  </si>
  <si>
    <t>Legal Expenses</t>
  </si>
  <si>
    <t>CLERK/DEPUTY</t>
  </si>
  <si>
    <t>ELECTION</t>
  </si>
  <si>
    <t>FINANCIAL ADMINISTRATION</t>
  </si>
  <si>
    <t>TREASURER</t>
  </si>
  <si>
    <t>TOTAL GENERAL ADMINISTRATION</t>
  </si>
  <si>
    <t>GENERAL ADMINISTRATION</t>
  </si>
  <si>
    <t>ASSESSOR</t>
  </si>
  <si>
    <t>TOTAL FINANCIAL ADMINISTRATION</t>
  </si>
  <si>
    <t>GENERAL BUILDING AND PLANT</t>
  </si>
  <si>
    <t>GENERAL SERVICE BUILDINGS</t>
  </si>
  <si>
    <t>OTHER GENERAL GOVERNMENT</t>
  </si>
  <si>
    <t>TOTAL SERVICE BUILDINGS</t>
  </si>
  <si>
    <t>TOTAL OTHER GENERAL GOVERNMENT</t>
  </si>
  <si>
    <t>PUBLIC SAFETY</t>
  </si>
  <si>
    <t xml:space="preserve">TOTAL GENERAL GOVERNMENT </t>
  </si>
  <si>
    <t>TOTAL LAW ENFORCEMENT</t>
  </si>
  <si>
    <t>FIRE PROTECTION</t>
  </si>
  <si>
    <t>TOTAL FIRE PROTECTION</t>
  </si>
  <si>
    <t>AMBULANCE</t>
  </si>
  <si>
    <t xml:space="preserve">TOTAL AMBULANCE </t>
  </si>
  <si>
    <t>INSPECTIONS</t>
  </si>
  <si>
    <t>TOTAL INSPECTIONS</t>
  </si>
  <si>
    <t>TOTAL PUBLIC SAFETY</t>
  </si>
  <si>
    <t>PUBLIC WORKS</t>
  </si>
  <si>
    <t>53311-30</t>
  </si>
  <si>
    <t>HIGHWAY/STREET EQUIPMENT REPAIRS</t>
  </si>
  <si>
    <t>53311-40</t>
  </si>
  <si>
    <t>HIGHWAY/STREET MAINT. VILLAGE</t>
  </si>
  <si>
    <t>53311-50</t>
  </si>
  <si>
    <t>OTHER RELATED HIGHWAY EXPENSES</t>
  </si>
  <si>
    <t>53311-60</t>
  </si>
  <si>
    <t>HIGHWAY AND STREET CONSTRUCTION</t>
  </si>
  <si>
    <t>Street Lighting</t>
  </si>
  <si>
    <t>TOTAL HIGHWAY/STREET MAINT.VILLAGE</t>
  </si>
  <si>
    <t>TOTAL OTHER RELATED HIGHWAY EXPENSES</t>
  </si>
  <si>
    <t>53315-20</t>
  </si>
  <si>
    <t>HIGHWAY AND STREET CONSTRUCTION - VILLAGE</t>
  </si>
  <si>
    <t>TOTAL HIGHWAY AND STREET CONSTRUCTION</t>
  </si>
  <si>
    <t>53311-69</t>
  </si>
  <si>
    <t>New Sidewalk Const. w/o Street Const.</t>
  </si>
  <si>
    <t>OTHER TRANSPORTATION</t>
  </si>
  <si>
    <t>AIRPORT</t>
  </si>
  <si>
    <t>53315-04</t>
  </si>
  <si>
    <t>Highway and Street Construction  - Other</t>
  </si>
  <si>
    <t xml:space="preserve">Total Airport </t>
  </si>
  <si>
    <t>SANITATION</t>
  </si>
  <si>
    <t>SOLID WASTE DISPOSAL</t>
  </si>
  <si>
    <t>TOTAL SOLID WASTE DISPOSAL</t>
  </si>
  <si>
    <t>RECYCLING</t>
  </si>
  <si>
    <t>TOTAL RECYCLING</t>
  </si>
  <si>
    <t>TOTAL PUBLIC WORKS</t>
  </si>
  <si>
    <t>HEALTH AND HUMAN SERVICES</t>
  </si>
  <si>
    <t xml:space="preserve">CEMETERY  </t>
  </si>
  <si>
    <t>CULTURE, RECREATION AND EDUCATION</t>
  </si>
  <si>
    <t>Cemetery Expenses</t>
  </si>
  <si>
    <t>TOTAL CEMETERY EXPENSES</t>
  </si>
  <si>
    <t>TOTAL HEALTH AND HUMAN SERVICES</t>
  </si>
  <si>
    <t>TOTAL LIBRARY</t>
  </si>
  <si>
    <t>LIBRARY</t>
  </si>
  <si>
    <t>COMMUNITY CENTER</t>
  </si>
  <si>
    <t>TOTAL COMMUNITY CENTER</t>
  </si>
  <si>
    <t>PARKS</t>
  </si>
  <si>
    <t>CAMPGROUND</t>
  </si>
  <si>
    <t>BIKE PARK</t>
  </si>
  <si>
    <t>TOTAL PARKS</t>
  </si>
  <si>
    <t>RECREATION PROGRAMS AND EVENTS</t>
  </si>
  <si>
    <t>Fireworks</t>
  </si>
  <si>
    <t>Recreation Programs Expenses</t>
  </si>
  <si>
    <t>TOTAL RECREATION PROGRAMS AND EVENTS</t>
  </si>
  <si>
    <t>RECREATION FACILITIES</t>
  </si>
  <si>
    <t>TOTAL RECREATION FACILITIES</t>
  </si>
  <si>
    <t>CONSERVATION AND DEVELOPMENT</t>
  </si>
  <si>
    <t>TOTAL CONSERVATION AND DEVELOPMENT</t>
  </si>
  <si>
    <t>TOTAL PLAN COMMISSION</t>
  </si>
  <si>
    <t>PLAN COMMISSION</t>
  </si>
  <si>
    <t>56900-10</t>
  </si>
  <si>
    <t>AIS LAKE GRANT</t>
  </si>
  <si>
    <t>TOTAL AIS LAKE GRANT</t>
  </si>
  <si>
    <t>AIS Lake Grant Salaries/FICA</t>
  </si>
  <si>
    <t>AIS Lake Grant Other Expenses</t>
  </si>
  <si>
    <t>CAPITAL OUTLAY</t>
  </si>
  <si>
    <t>TOTAL CAPITAL OUTLAY</t>
  </si>
  <si>
    <t>OTHER FINANCING USES</t>
  </si>
  <si>
    <t>Dog Licenses</t>
  </si>
  <si>
    <t>48900-08</t>
  </si>
  <si>
    <t>Refunded Personal Property Taxes</t>
  </si>
  <si>
    <t>Sale of Hwy.Equip. Property</t>
  </si>
  <si>
    <t>FINES, FORFEITURES AND PENALTIES</t>
  </si>
  <si>
    <t>HIGHWAY AND STREET MAINT. EMPLOYEE</t>
  </si>
  <si>
    <t>TOTAL HIGHWAY AND STREET MAINT. EMPLOYEE</t>
  </si>
  <si>
    <t>53311-20</t>
  </si>
  <si>
    <t>HIGHWAY/STREET MAINT. MATERIALS</t>
  </si>
  <si>
    <t>TOTAL HIGHWAY AND STREET MAINT. MATERIALS</t>
  </si>
  <si>
    <t>MUNICIPAL RESTROOMS</t>
  </si>
  <si>
    <t>Municipal Restrooms Salaries and FICA</t>
  </si>
  <si>
    <t>Municipal Restrooms Repairs and Maint.</t>
  </si>
  <si>
    <t>Municipal Restrooms Supplies and Other Expenses</t>
  </si>
  <si>
    <t>NOTES</t>
  </si>
  <si>
    <t>Total Income</t>
  </si>
  <si>
    <t xml:space="preserve">Parking Facilities </t>
  </si>
  <si>
    <t>TOTAL CULTURE, REC. AND EDU.</t>
  </si>
  <si>
    <t>TOTAL CONSERVATION AND DEVELOP</t>
  </si>
  <si>
    <t>HIGHWAY INSURANCE</t>
  </si>
  <si>
    <t>Highway Utilities</t>
  </si>
  <si>
    <t>Other Insurance (51700 in 2019)</t>
  </si>
  <si>
    <t>Refunded property Tax</t>
  </si>
  <si>
    <t>TOTAL FINANCING USES</t>
  </si>
  <si>
    <t>TOTAL EXPENSES</t>
  </si>
  <si>
    <t>PUBLIC SAFETY INSURANCE</t>
  </si>
  <si>
    <t>49200-05</t>
  </si>
  <si>
    <t>Transfer from Park Fund</t>
  </si>
  <si>
    <t>.</t>
  </si>
  <si>
    <t>41110-05</t>
  </si>
  <si>
    <t>Total Expenses</t>
  </si>
  <si>
    <t>Ambulance Services</t>
  </si>
  <si>
    <t>Campground Expenses/salaries</t>
  </si>
  <si>
    <t xml:space="preserve">  </t>
  </si>
  <si>
    <t>51410-06</t>
  </si>
  <si>
    <t xml:space="preserve"> Record Checks</t>
  </si>
  <si>
    <t>Supplies, Postage, Pub. Fees&amp;Other Expenses</t>
  </si>
  <si>
    <t>Law Enforcement</t>
  </si>
  <si>
    <t>HIGHWAY/STREET VEHICLE REPAIRS/Purchase</t>
  </si>
  <si>
    <t>51500-01</t>
  </si>
  <si>
    <t>Holiday -  Other Expenses</t>
  </si>
  <si>
    <t>Other General Outlay</t>
  </si>
  <si>
    <t>GENERAL PROPERTY TAXES</t>
  </si>
  <si>
    <t>41110-01</t>
  </si>
  <si>
    <t>Real Estate Tax</t>
  </si>
  <si>
    <t>41110-02</t>
  </si>
  <si>
    <t>Personal Property Tax</t>
  </si>
  <si>
    <t>41110-03</t>
  </si>
  <si>
    <t>MFL</t>
  </si>
  <si>
    <t>County Special Charges</t>
  </si>
  <si>
    <t>Delinquent Personal Property Taxes Retained</t>
  </si>
  <si>
    <t>State Property Tax Credit IN &amp; OUT</t>
  </si>
  <si>
    <t>Lottery Tax Collection IN &amp; OUT</t>
  </si>
  <si>
    <t>Forest Cropland/Managed Forest Land Taxes</t>
  </si>
  <si>
    <t>Room Tax Commissions</t>
  </si>
  <si>
    <t>State Shared Revenues</t>
  </si>
  <si>
    <t>Fire Insurance 2% / State Fire Insurance</t>
  </si>
  <si>
    <t>Other State Shared Taxes</t>
  </si>
  <si>
    <t>State Grant - Local Transportation Aid</t>
  </si>
  <si>
    <t>State Grant - Local Road Improvement Program</t>
  </si>
  <si>
    <t>State Grant - Recycling</t>
  </si>
  <si>
    <t>In Lieu of Taxes on State (April PILT)</t>
  </si>
  <si>
    <t>Forest Cropland./MFL (IN &amp; OUT)</t>
  </si>
  <si>
    <t>Other State Payments (Ex. AIS)</t>
  </si>
  <si>
    <t>County Timber Sales</t>
  </si>
  <si>
    <t>Other Local Govmnt. Gran</t>
  </si>
  <si>
    <t>Business and Occupational Licenses</t>
  </si>
  <si>
    <t>Nonbusiness Licenses</t>
  </si>
  <si>
    <t>Other Regulatory Permits and Fee - Driveway Permits</t>
  </si>
  <si>
    <t>Judgments Awards Hwy/Equip/Property</t>
  </si>
  <si>
    <t>General Government (Liquor LIcense Pub.)</t>
  </si>
  <si>
    <t>Sidewalks w/o Street Const.</t>
  </si>
  <si>
    <t>Airport - Plowing</t>
  </si>
  <si>
    <t>Solid Waste Disposal</t>
  </si>
  <si>
    <t>Recycling (user fees only)</t>
  </si>
  <si>
    <t>Cemetery Plot Sales</t>
  </si>
  <si>
    <t>Campground User Fees</t>
  </si>
  <si>
    <t>Community Center</t>
  </si>
  <si>
    <t>Forests</t>
  </si>
  <si>
    <t>Other Public Charges for Services</t>
  </si>
  <si>
    <t>Transportation, Hwy/Street (Lenroot)</t>
  </si>
  <si>
    <t>Interest Income</t>
  </si>
  <si>
    <t>Sale of Other Equipment &amp; Property</t>
  </si>
  <si>
    <t>Insurance Recoveries to Hwy Equip and Property</t>
  </si>
  <si>
    <t>48500-01</t>
  </si>
  <si>
    <t>DONATIONS - Bike Park</t>
  </si>
  <si>
    <t>48500-02</t>
  </si>
  <si>
    <t>DONATIONS - Mural</t>
  </si>
  <si>
    <t>48500-03</t>
  </si>
  <si>
    <t>DONATIONS - Reusable Bags</t>
  </si>
  <si>
    <t>48500-04</t>
  </si>
  <si>
    <t>DONATIONS - Other</t>
  </si>
  <si>
    <t>48900-01</t>
  </si>
  <si>
    <t>FD Reimbursements</t>
  </si>
  <si>
    <t>48900-02</t>
  </si>
  <si>
    <t>Library Reimbursements</t>
  </si>
  <si>
    <t>48900-03</t>
  </si>
  <si>
    <t>Ambulance Reimbursements</t>
  </si>
  <si>
    <t>48900-04</t>
  </si>
  <si>
    <t>Airport Reimbursements</t>
  </si>
  <si>
    <t>48900-05</t>
  </si>
  <si>
    <t>Cable Sanitary Reimbursements</t>
  </si>
  <si>
    <t>48900-06</t>
  </si>
  <si>
    <t>Reusable Bag Income</t>
  </si>
  <si>
    <t>OTHER FINANCING SOURCES</t>
  </si>
  <si>
    <t>TRANSFERS FROM OTHER FUNDS</t>
  </si>
  <si>
    <t>49200-01</t>
  </si>
  <si>
    <t>Transfers from Economic Developement Fund</t>
  </si>
  <si>
    <t>49200-02</t>
  </si>
  <si>
    <t>Transfer from FD Outlay</t>
  </si>
  <si>
    <t>49200-03</t>
  </si>
  <si>
    <t>Transfer from Peoples Bank MMDA</t>
  </si>
  <si>
    <t>49200-04</t>
  </si>
  <si>
    <t>Transfer From Reserve Working Capital</t>
  </si>
  <si>
    <t>51100-01</t>
  </si>
  <si>
    <t>Board Salaries/Fica</t>
  </si>
  <si>
    <t>51100-02</t>
  </si>
  <si>
    <t>Board Expenses</t>
  </si>
  <si>
    <t>51410-01</t>
  </si>
  <si>
    <t>Clerk/Deputy Salaries/FICA</t>
  </si>
  <si>
    <t>51410-02</t>
  </si>
  <si>
    <t>51410-03</t>
  </si>
  <si>
    <t>Dues, Seminars and Mileage Expenses</t>
  </si>
  <si>
    <t>51410-04</t>
  </si>
  <si>
    <t>Insurance Expense-HSA, Retirement, Health Ins.</t>
  </si>
  <si>
    <t>51410-05</t>
  </si>
  <si>
    <t>Computer/Office Equipment Expenses</t>
  </si>
  <si>
    <t>51420-01</t>
  </si>
  <si>
    <t>Election Salaries</t>
  </si>
  <si>
    <t>51440-02</t>
  </si>
  <si>
    <t>Election Expenses</t>
  </si>
  <si>
    <t>51510-01</t>
  </si>
  <si>
    <t>Treasurer Salary/FICA</t>
  </si>
  <si>
    <t>51510-02</t>
  </si>
  <si>
    <t>Supplies, Postage and Other Expenses</t>
  </si>
  <si>
    <t>51510-03</t>
  </si>
  <si>
    <t>51510-04</t>
  </si>
  <si>
    <t>Insurance Bond</t>
  </si>
  <si>
    <t>51520-01</t>
  </si>
  <si>
    <t>Assessor Salary Contract</t>
  </si>
  <si>
    <t>Audit Expenses</t>
  </si>
  <si>
    <t>51610-01</t>
  </si>
  <si>
    <t>Service Buildings Salary and FICA</t>
  </si>
  <si>
    <t>51610-02</t>
  </si>
  <si>
    <t>Service Buildings Utilities</t>
  </si>
  <si>
    <t>51610-03</t>
  </si>
  <si>
    <t>Service Buildings Repairs and Maint.</t>
  </si>
  <si>
    <t>51610-04</t>
  </si>
  <si>
    <t>Service Buildings Supplies and Other Expenses</t>
  </si>
  <si>
    <t>51610-05</t>
  </si>
  <si>
    <t>Service Buildings Mileage</t>
  </si>
  <si>
    <t>51620-01</t>
  </si>
  <si>
    <t>51620-02</t>
  </si>
  <si>
    <t>51620-03</t>
  </si>
  <si>
    <t>Highway Insurance</t>
  </si>
  <si>
    <t>Other General Government</t>
  </si>
  <si>
    <t>51980-01</t>
  </si>
  <si>
    <t>Re-usable Bag Expenses</t>
  </si>
  <si>
    <t>52110-01</t>
  </si>
  <si>
    <t>Law Enforcement Salaries/FICA</t>
  </si>
  <si>
    <t>52110-02</t>
  </si>
  <si>
    <t>Law Enforcement Supplies &amp; Other Expenses</t>
  </si>
  <si>
    <t>52110-03</t>
  </si>
  <si>
    <t>Law Enforcement Mileage/Seminars</t>
  </si>
  <si>
    <t>52110-04</t>
  </si>
  <si>
    <t>Law Enforcement Insurance</t>
  </si>
  <si>
    <t>52210-01</t>
  </si>
  <si>
    <t>Fire Protection Allotment</t>
  </si>
  <si>
    <t>52210-02</t>
  </si>
  <si>
    <t>Fire Dues 2%</t>
  </si>
  <si>
    <t>52210-03</t>
  </si>
  <si>
    <t>52210-04</t>
  </si>
  <si>
    <t>FD Insurance</t>
  </si>
  <si>
    <t>52310-01</t>
  </si>
  <si>
    <t>Ambulance Allotment</t>
  </si>
  <si>
    <t>52310-02</t>
  </si>
  <si>
    <t>Ambulance Utilities Expenses</t>
  </si>
  <si>
    <t>52410-01</t>
  </si>
  <si>
    <t>Inspection Salaries/FICA</t>
  </si>
  <si>
    <t>Highway and Street Maintenance</t>
  </si>
  <si>
    <t>53311-01</t>
  </si>
  <si>
    <t>Highway/Street Maint. Salaries/FICA</t>
  </si>
  <si>
    <t>53311-02</t>
  </si>
  <si>
    <t>Highway/Street Maint. Dues, Mileage, Seminar</t>
  </si>
  <si>
    <t>53311-03</t>
  </si>
  <si>
    <t>Highway/Street Maint. Retirement</t>
  </si>
  <si>
    <t>53311-04</t>
  </si>
  <si>
    <t>Highway/Street Maint. HSA Benefit</t>
  </si>
  <si>
    <t>53311-05</t>
  </si>
  <si>
    <t>Highway/Street Maint. Health Insurance</t>
  </si>
  <si>
    <t>53311-21</t>
  </si>
  <si>
    <t>Asphalt Patching</t>
  </si>
  <si>
    <t>53311-22</t>
  </si>
  <si>
    <t>Gravel</t>
  </si>
  <si>
    <t>53311-23</t>
  </si>
  <si>
    <t>Crack Sealing</t>
  </si>
  <si>
    <t>53311-24</t>
  </si>
  <si>
    <t>Chip Sealing</t>
  </si>
  <si>
    <t>53311-25</t>
  </si>
  <si>
    <t>Salt/Sand</t>
  </si>
  <si>
    <t>53311-26</t>
  </si>
  <si>
    <t>Other Highway/Street Maint. Materials</t>
  </si>
  <si>
    <t>53311-51</t>
  </si>
  <si>
    <t>Hwy/Street Village Salaries/FICA</t>
  </si>
  <si>
    <t>53311-52</t>
  </si>
  <si>
    <t>53311-53</t>
  </si>
  <si>
    <t>Hwy/Street Village Repairs/Maint.</t>
  </si>
  <si>
    <t>53311-61</t>
  </si>
  <si>
    <t>53311-62</t>
  </si>
  <si>
    <t>Highway Fuel</t>
  </si>
  <si>
    <t>53311-63</t>
  </si>
  <si>
    <t>Highway Consumables</t>
  </si>
  <si>
    <t>53311-64</t>
  </si>
  <si>
    <t>Highway Signs</t>
  </si>
  <si>
    <t>53311-65</t>
  </si>
  <si>
    <t>Highway Building Repairs/Maint.</t>
  </si>
  <si>
    <t>53311-66</t>
  </si>
  <si>
    <t>Highway Small Tools</t>
  </si>
  <si>
    <t>53311-67</t>
  </si>
  <si>
    <t>Highway Supplies and Office Equipment</t>
  </si>
  <si>
    <t>53311-68</t>
  </si>
  <si>
    <t>Highway - Other Expenses</t>
  </si>
  <si>
    <t>53315-01</t>
  </si>
  <si>
    <t>Asphalt and Paving</t>
  </si>
  <si>
    <t>53315-02</t>
  </si>
  <si>
    <t>Gravel &amp; Hauling</t>
  </si>
  <si>
    <t>53315-03</t>
  </si>
  <si>
    <t>Equipment Rental</t>
  </si>
  <si>
    <t>53315-21</t>
  </si>
  <si>
    <t>High/Street Const. - Village Expenses</t>
  </si>
  <si>
    <t>53510-01</t>
  </si>
  <si>
    <t>Airport Manager Salaries/FICA</t>
  </si>
  <si>
    <t>53510-02</t>
  </si>
  <si>
    <t>Airport Commission Salaries/FICA</t>
  </si>
  <si>
    <t>53510-03</t>
  </si>
  <si>
    <t>Airport Plowing Salaries/FICA</t>
  </si>
  <si>
    <t>53510-04</t>
  </si>
  <si>
    <t>Airport Allotment</t>
  </si>
  <si>
    <t>53510-05</t>
  </si>
  <si>
    <t>Airport - Other Expenses</t>
  </si>
  <si>
    <t>53631-01</t>
  </si>
  <si>
    <t>Solid Waste Disposal Costs</t>
  </si>
  <si>
    <t>53631-02</t>
  </si>
  <si>
    <t>Appliance Disposal Expenses</t>
  </si>
  <si>
    <t>53631-03</t>
  </si>
  <si>
    <t>Solid Waste Disposal - Other Expenses</t>
  </si>
  <si>
    <t>53635-01</t>
  </si>
  <si>
    <t>Recycling Salaries/FICA</t>
  </si>
  <si>
    <t>53635-02</t>
  </si>
  <si>
    <t>Recycling Process and Transport</t>
  </si>
  <si>
    <t>53635-03</t>
  </si>
  <si>
    <t>Recycling Utilities, Pests</t>
  </si>
  <si>
    <t>53635-04</t>
  </si>
  <si>
    <t>Recycling - Other Expenses</t>
  </si>
  <si>
    <t>54910-01</t>
  </si>
  <si>
    <t>Cemetery Salaries/FICA</t>
  </si>
  <si>
    <t>54910-02</t>
  </si>
  <si>
    <t>55110-01</t>
  </si>
  <si>
    <t>Library Allotment</t>
  </si>
  <si>
    <t>55110-02</t>
  </si>
  <si>
    <t>Library Expenses</t>
  </si>
  <si>
    <t>55190-01</t>
  </si>
  <si>
    <t>Community Center Salaries/FICA</t>
  </si>
  <si>
    <t>55190-02</t>
  </si>
  <si>
    <t>Community Center Utilities</t>
  </si>
  <si>
    <t>55190-03</t>
  </si>
  <si>
    <t>Community Center Repairs/Maint.</t>
  </si>
  <si>
    <t>55190-04</t>
  </si>
  <si>
    <t>Community Center Supplies and Other Expenses</t>
  </si>
  <si>
    <t>55200-01</t>
  </si>
  <si>
    <t>Parks Salaries/FICA</t>
  </si>
  <si>
    <t>55200-02</t>
  </si>
  <si>
    <t>Parks Utilities</t>
  </si>
  <si>
    <t>55200-03</t>
  </si>
  <si>
    <t>Parks Repairs/Maint.</t>
  </si>
  <si>
    <t>55200-04</t>
  </si>
  <si>
    <t>Parks Supplies and Other Expenses</t>
  </si>
  <si>
    <t>55210-01</t>
  </si>
  <si>
    <t>55220-01</t>
  </si>
  <si>
    <t>Bike Park Expenses</t>
  </si>
  <si>
    <t>55300-01</t>
  </si>
  <si>
    <t>55300-02</t>
  </si>
  <si>
    <t>55300-03</t>
  </si>
  <si>
    <t>Chamber Dues</t>
  </si>
  <si>
    <t>55300-04</t>
  </si>
  <si>
    <t>55400-01</t>
  </si>
  <si>
    <t>Public Landing Salaries/FICA</t>
  </si>
  <si>
    <t>55400-02</t>
  </si>
  <si>
    <t>Public Landing Repairs/Maint.</t>
  </si>
  <si>
    <t>55400-03</t>
  </si>
  <si>
    <t>Public Landing Supplies and Other Expenses</t>
  </si>
  <si>
    <t>55400-04</t>
  </si>
  <si>
    <t>Ice Rink Expenses</t>
  </si>
  <si>
    <t>Economic Development</t>
  </si>
  <si>
    <t>56700-01</t>
  </si>
  <si>
    <t>Room Tax to Commission</t>
  </si>
  <si>
    <t>56900-01</t>
  </si>
  <si>
    <t>Plan Commission Salaries/FICA</t>
  </si>
  <si>
    <t>56900-02</t>
  </si>
  <si>
    <t>Plan Commission Other Expenses</t>
  </si>
  <si>
    <t>56900-03</t>
  </si>
  <si>
    <t>Plan Commission Special Projects (Connect Communities)</t>
  </si>
  <si>
    <t>56900-11</t>
  </si>
  <si>
    <t>56900-12</t>
  </si>
  <si>
    <t>General Public Buildings Outlay</t>
  </si>
  <si>
    <t>Fire Protection Outlay</t>
  </si>
  <si>
    <t>Highway Equipment Outlay</t>
  </si>
  <si>
    <t>Hwy &amp; Street Outlay (local)</t>
  </si>
  <si>
    <t>Airport Outlay</t>
  </si>
  <si>
    <t>Parks Outlay</t>
  </si>
  <si>
    <t>59900-01</t>
  </si>
  <si>
    <t>Refund Excess Property Taxes</t>
  </si>
  <si>
    <t>59900-02</t>
  </si>
  <si>
    <t>Paypal Fees for Online Donations</t>
  </si>
  <si>
    <t>59900-03</t>
  </si>
  <si>
    <t>Other Financing Use - Misc.</t>
  </si>
  <si>
    <t>48200-01</t>
  </si>
  <si>
    <t>Estimate thru 12/31/23</t>
  </si>
  <si>
    <t>Total 2023</t>
  </si>
  <si>
    <t>2023 Budget</t>
  </si>
  <si>
    <t>2024 PROPOSED BUDGET</t>
  </si>
  <si>
    <t>2023 BUDGET</t>
  </si>
  <si>
    <t>Tower  lease Rec Park</t>
  </si>
  <si>
    <t>48500-05</t>
  </si>
  <si>
    <t>DONATIONS - Rec Park</t>
  </si>
  <si>
    <t>Estimate 12/31/23</t>
  </si>
  <si>
    <t>Prop, WRS,Ins</t>
  </si>
  <si>
    <t>49200-06</t>
  </si>
  <si>
    <t>Transfer from Hwy unused last year</t>
  </si>
  <si>
    <t>49200-07</t>
  </si>
  <si>
    <t xml:space="preserve">Transfer from ARPA unused </t>
  </si>
  <si>
    <t>51500-02</t>
  </si>
  <si>
    <t>Bank Fees</t>
  </si>
  <si>
    <t>Payroll Processing, CT Submittal</t>
  </si>
  <si>
    <t>Estimate Thru 12/31/23</t>
  </si>
  <si>
    <t>56700-02</t>
  </si>
  <si>
    <t>Event Coordinator Salary</t>
  </si>
  <si>
    <t>Thru 09/30/2023</t>
  </si>
  <si>
    <t>Thru 9/30/2023</t>
  </si>
  <si>
    <t>thru 9/30/2023</t>
  </si>
  <si>
    <t>LGIP interest from 4.26 to 5.31</t>
  </si>
  <si>
    <t>2014 Ram Truck</t>
  </si>
  <si>
    <t>AIS</t>
  </si>
  <si>
    <t>New bag design</t>
  </si>
  <si>
    <t>Park Equipment Grant</t>
  </si>
  <si>
    <t>Ransomware safeguards</t>
  </si>
  <si>
    <t>4 elections next year</t>
  </si>
  <si>
    <t>3366.60 Woodland Cleanup days</t>
  </si>
  <si>
    <t>Other Sanitation</t>
  </si>
  <si>
    <t>Sewer for school property</t>
  </si>
  <si>
    <t>Hwy/Street Village Sidewalk Repairs/snow</t>
  </si>
  <si>
    <t>2508.72  Bridge insspections</t>
  </si>
  <si>
    <t>20,000 more for increase/plowing</t>
  </si>
  <si>
    <t>Mikes salary/plowing</t>
  </si>
  <si>
    <t>Cemetery Interest</t>
  </si>
  <si>
    <t>AIS  14721.32 WEDC $116,012.82</t>
  </si>
  <si>
    <t>School Demo expnses</t>
  </si>
  <si>
    <t>Short Term Rental Annual Fees</t>
  </si>
  <si>
    <t>Park fund</t>
  </si>
  <si>
    <t>Without Lrvi Increase</t>
  </si>
  <si>
    <t>Roof on old firehall, Ransomware claim</t>
  </si>
  <si>
    <t>Without Levi increase</t>
  </si>
  <si>
    <t>Ole lake</t>
  </si>
  <si>
    <t>Salt/sand screen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</si>
</sst>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6" x14ac:knownFonts="1"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color rgb="FF0070C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FF0000"/>
      <name val="Times New Roman"/>
      <family val="1"/>
    </font>
    <font>
      <i/>
      <sz val="10"/>
      <color theme="7"/>
      <name val="Times New Roman"/>
      <family val="1"/>
    </font>
    <font>
      <i/>
      <sz val="10"/>
      <name val="Times New Roman"/>
      <family val="1"/>
    </font>
    <font>
      <sz val="10"/>
      <color rgb="FF7030A0"/>
      <name val="Times New Roman"/>
      <family val="1"/>
    </font>
    <font>
      <sz val="8"/>
      <color rgb="FFFF0000"/>
      <name val="Times New Roman"/>
      <family val="1"/>
    </font>
    <font>
      <sz val="8"/>
      <color rgb="FF7030A0"/>
      <name val="Times New Roman"/>
      <family val="1"/>
    </font>
    <font>
      <sz val="10"/>
      <name val="Times New Roman"/>
      <family val="1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 applyAlignment="1">
      <alignment horizontal="left" vertical="top"/>
    </xf>
    <xf numFmtId="44" fontId="0" fillId="0" borderId="0" xfId="0" applyNumberFormat="1" applyAlignment="1">
      <alignment horizontal="left" vertical="top"/>
    </xf>
    <xf numFmtId="1" fontId="1" fillId="0" borderId="0" xfId="0" applyNumberFormat="1" applyFont="1" applyAlignment="1">
      <alignment horizontal="left" vertical="top" shrinkToFit="1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44" fontId="3" fillId="2" borderId="0" xfId="0" applyNumberFormat="1" applyFont="1" applyFill="1" applyAlignment="1">
      <alignment horizontal="center" vertical="top"/>
    </xf>
    <xf numFmtId="44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4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left" vertical="top"/>
    </xf>
    <xf numFmtId="44" fontId="3" fillId="3" borderId="0" xfId="0" applyNumberFormat="1" applyFont="1" applyFill="1" applyAlignment="1">
      <alignment horizontal="left" vertical="top"/>
    </xf>
    <xf numFmtId="44" fontId="3" fillId="4" borderId="0" xfId="0" applyNumberFormat="1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14" fontId="3" fillId="2" borderId="0" xfId="0" applyNumberFormat="1" applyFont="1" applyFill="1" applyAlignment="1">
      <alignment horizontal="center" vertical="top"/>
    </xf>
    <xf numFmtId="44" fontId="6" fillId="2" borderId="0" xfId="0" applyNumberFormat="1" applyFont="1" applyFill="1" applyAlignment="1">
      <alignment horizontal="center" vertical="top"/>
    </xf>
    <xf numFmtId="44" fontId="7" fillId="0" borderId="0" xfId="0" applyNumberFormat="1" applyFont="1" applyAlignment="1">
      <alignment horizontal="left" vertical="top"/>
    </xf>
    <xf numFmtId="44" fontId="6" fillId="0" borderId="0" xfId="0" applyNumberFormat="1" applyFont="1" applyAlignment="1">
      <alignment horizontal="left" vertical="top"/>
    </xf>
    <xf numFmtId="44" fontId="9" fillId="0" borderId="0" xfId="0" applyNumberFormat="1" applyFont="1" applyAlignment="1">
      <alignment horizontal="left" vertical="top"/>
    </xf>
    <xf numFmtId="44" fontId="10" fillId="2" borderId="0" xfId="0" applyNumberFormat="1" applyFont="1" applyFill="1" applyAlignment="1">
      <alignment horizontal="center" vertical="top"/>
    </xf>
    <xf numFmtId="0" fontId="9" fillId="0" borderId="0" xfId="0" applyFont="1" applyAlignment="1">
      <alignment horizontal="left" vertical="top"/>
    </xf>
    <xf numFmtId="44" fontId="6" fillId="3" borderId="0" xfId="0" applyNumberFormat="1" applyFont="1" applyFill="1" applyAlignment="1">
      <alignment horizontal="left" vertical="top"/>
    </xf>
    <xf numFmtId="44" fontId="12" fillId="0" borderId="0" xfId="0" applyNumberFormat="1" applyFont="1" applyAlignment="1">
      <alignment horizontal="left" vertical="top"/>
    </xf>
    <xf numFmtId="44" fontId="13" fillId="0" borderId="0" xfId="0" applyNumberFormat="1" applyFont="1" applyAlignment="1">
      <alignment horizontal="left" vertical="top"/>
    </xf>
    <xf numFmtId="44" fontId="16" fillId="0" borderId="0" xfId="0" applyNumberFormat="1" applyFont="1" applyAlignment="1">
      <alignment horizontal="left" vertical="top"/>
    </xf>
    <xf numFmtId="44" fontId="17" fillId="0" borderId="0" xfId="0" applyNumberFormat="1" applyFont="1" applyAlignment="1">
      <alignment horizontal="left" vertical="top"/>
    </xf>
    <xf numFmtId="44" fontId="15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1" fontId="18" fillId="0" borderId="0" xfId="0" applyNumberFormat="1" applyFont="1" applyAlignment="1">
      <alignment horizontal="left" vertical="top" shrinkToFit="1"/>
    </xf>
    <xf numFmtId="0" fontId="19" fillId="0" borderId="0" xfId="0" applyFont="1" applyAlignment="1">
      <alignment horizontal="left" vertical="top" wrapText="1"/>
    </xf>
    <xf numFmtId="1" fontId="20" fillId="0" borderId="0" xfId="0" applyNumberFormat="1" applyFont="1" applyAlignment="1">
      <alignment horizontal="left" vertical="top" shrinkToFi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 indent="2"/>
    </xf>
    <xf numFmtId="44" fontId="20" fillId="0" borderId="0" xfId="0" applyNumberFormat="1" applyFont="1" applyAlignment="1">
      <alignment horizontal="left" vertical="top"/>
    </xf>
    <xf numFmtId="44" fontId="22" fillId="4" borderId="0" xfId="0" applyNumberFormat="1" applyFont="1" applyFill="1" applyAlignment="1">
      <alignment horizontal="left" vertical="top"/>
    </xf>
    <xf numFmtId="44" fontId="22" fillId="0" borderId="0" xfId="0" applyNumberFormat="1" applyFont="1" applyAlignment="1">
      <alignment horizontal="left" vertical="top"/>
    </xf>
    <xf numFmtId="44" fontId="18" fillId="0" borderId="0" xfId="0" applyNumberFormat="1" applyFont="1" applyAlignment="1">
      <alignment horizontal="left" vertical="top"/>
    </xf>
    <xf numFmtId="44" fontId="23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 wrapText="1" indent="2"/>
    </xf>
    <xf numFmtId="44" fontId="4" fillId="0" borderId="0" xfId="0" applyNumberFormat="1" applyFont="1"/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44" fontId="18" fillId="4" borderId="0" xfId="0" applyNumberFormat="1" applyFont="1" applyFill="1" applyAlignment="1">
      <alignment horizontal="left" vertical="top"/>
    </xf>
    <xf numFmtId="44" fontId="18" fillId="3" borderId="0" xfId="0" applyNumberFormat="1" applyFont="1" applyFill="1" applyAlignment="1">
      <alignment horizontal="left" vertical="top"/>
    </xf>
    <xf numFmtId="44" fontId="23" fillId="3" borderId="0" xfId="0" applyNumberFormat="1" applyFont="1" applyFill="1" applyAlignment="1">
      <alignment horizontal="left" vertical="top"/>
    </xf>
    <xf numFmtId="44" fontId="24" fillId="4" borderId="0" xfId="0" applyNumberFormat="1" applyFont="1" applyFill="1" applyAlignment="1">
      <alignment horizontal="left" vertical="top"/>
    </xf>
    <xf numFmtId="44" fontId="25" fillId="0" borderId="0" xfId="0" applyNumberFormat="1" applyFont="1" applyAlignment="1">
      <alignment horizontal="left" vertical="top"/>
    </xf>
    <xf numFmtId="44" fontId="8" fillId="0" borderId="0" xfId="0" applyNumberFormat="1" applyFont="1" applyAlignment="1">
      <alignment horizontal="left" vertical="top"/>
    </xf>
    <xf numFmtId="44" fontId="7" fillId="0" borderId="0" xfId="0" applyNumberFormat="1" applyFont="1" applyAlignment="1">
      <alignment horizontal="right" vertical="top" indent="1"/>
    </xf>
    <xf numFmtId="6" fontId="4" fillId="0" borderId="0" xfId="0" applyNumberFormat="1" applyFont="1" applyAlignment="1">
      <alignment horizontal="left" vertical="top"/>
    </xf>
    <xf numFmtId="6" fontId="3" fillId="0" borderId="0" xfId="0" applyNumberFormat="1" applyFont="1" applyAlignment="1">
      <alignment horizontal="right" vertical="top"/>
    </xf>
    <xf numFmtId="0" fontId="4" fillId="0" borderId="0" xfId="0" applyFont="1"/>
    <xf numFmtId="44" fontId="0" fillId="4" borderId="0" xfId="0" applyNumberFormat="1" applyFill="1" applyAlignment="1">
      <alignment horizontal="left" vertical="top"/>
    </xf>
    <xf numFmtId="44" fontId="13" fillId="5" borderId="0" xfId="0" applyNumberFormat="1" applyFont="1" applyFill="1" applyAlignment="1">
      <alignment horizontal="left" vertical="top"/>
    </xf>
    <xf numFmtId="44" fontId="20" fillId="5" borderId="0" xfId="0" applyNumberFormat="1" applyFont="1" applyFill="1" applyAlignment="1">
      <alignment horizontal="left" vertical="top"/>
    </xf>
    <xf numFmtId="44" fontId="18" fillId="5" borderId="0" xfId="0" applyNumberFormat="1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4"/>
  <sheetViews>
    <sheetView tabSelected="1" view="pageLayout" topLeftCell="A293" zoomScaleNormal="100" workbookViewId="0">
      <selection activeCell="F304" sqref="F304"/>
    </sheetView>
  </sheetViews>
  <sheetFormatPr defaultColWidth="9.33203125" defaultRowHeight="12.75" x14ac:dyDescent="0.2"/>
  <cols>
    <col min="1" max="1" width="12.5" customWidth="1"/>
    <col min="2" max="2" width="42.5" customWidth="1"/>
    <col min="3" max="3" width="19" style="1" customWidth="1"/>
    <col min="4" max="4" width="20.33203125" style="1" customWidth="1"/>
    <col min="5" max="5" width="17.83203125" style="1" customWidth="1"/>
    <col min="6" max="6" width="20.33203125" style="1" customWidth="1"/>
    <col min="7" max="7" width="25.5" style="17" customWidth="1"/>
    <col min="8" max="8" width="31.6640625" style="1" customWidth="1"/>
  </cols>
  <sheetData>
    <row r="1" spans="1:13" ht="13.5" x14ac:dyDescent="0.2">
      <c r="A1" s="4" t="s">
        <v>2</v>
      </c>
      <c r="B1" s="4" t="s">
        <v>0</v>
      </c>
      <c r="C1" s="15" t="s">
        <v>461</v>
      </c>
      <c r="D1" s="5" t="s">
        <v>441</v>
      </c>
      <c r="E1" s="5" t="s">
        <v>442</v>
      </c>
      <c r="F1" s="5" t="s">
        <v>443</v>
      </c>
      <c r="G1" s="16" t="s">
        <v>444</v>
      </c>
      <c r="H1" s="5" t="s">
        <v>138</v>
      </c>
      <c r="I1" s="3"/>
      <c r="J1" s="3"/>
      <c r="K1" s="3"/>
      <c r="L1" s="3"/>
      <c r="M1" s="3"/>
    </row>
    <row r="2" spans="1:13" ht="14.45" customHeight="1" x14ac:dyDescent="0.2">
      <c r="A2" s="31">
        <v>41000</v>
      </c>
      <c r="B2" s="32" t="s">
        <v>14</v>
      </c>
    </row>
    <row r="3" spans="1:13" ht="14.45" customHeight="1" x14ac:dyDescent="0.2">
      <c r="A3" s="33">
        <v>41110</v>
      </c>
      <c r="B3" s="34" t="s">
        <v>166</v>
      </c>
      <c r="C3" s="36">
        <v>887562</v>
      </c>
      <c r="D3" s="36">
        <v>0</v>
      </c>
      <c r="E3" s="36">
        <f t="shared" ref="E3" si="0">SUM(C3+D3)</f>
        <v>887562</v>
      </c>
      <c r="F3" s="36">
        <v>887562</v>
      </c>
      <c r="G3" s="37">
        <v>892647</v>
      </c>
      <c r="H3" s="19" t="s">
        <v>483</v>
      </c>
    </row>
    <row r="4" spans="1:13" ht="14.45" customHeight="1" x14ac:dyDescent="0.2">
      <c r="A4" s="34" t="s">
        <v>167</v>
      </c>
      <c r="B4" s="35" t="s">
        <v>168</v>
      </c>
      <c r="C4" s="36"/>
      <c r="D4" s="36"/>
      <c r="E4" s="36"/>
      <c r="F4" s="36"/>
      <c r="G4" s="38">
        <v>0</v>
      </c>
      <c r="H4" s="19"/>
    </row>
    <row r="5" spans="1:13" ht="14.45" customHeight="1" x14ac:dyDescent="0.2">
      <c r="A5" s="34" t="s">
        <v>169</v>
      </c>
      <c r="B5" s="35" t="s">
        <v>170</v>
      </c>
      <c r="C5" s="36"/>
      <c r="D5" s="36"/>
      <c r="E5" s="36"/>
      <c r="F5" s="36"/>
      <c r="G5" s="38">
        <v>0</v>
      </c>
      <c r="H5" s="19"/>
    </row>
    <row r="6" spans="1:13" ht="14.45" customHeight="1" x14ac:dyDescent="0.2">
      <c r="A6" s="34" t="s">
        <v>171</v>
      </c>
      <c r="B6" s="35" t="s">
        <v>172</v>
      </c>
      <c r="C6" s="36"/>
      <c r="D6" s="36"/>
      <c r="E6" s="36"/>
      <c r="F6" s="36"/>
      <c r="G6" s="38">
        <v>0</v>
      </c>
      <c r="H6" s="19"/>
    </row>
    <row r="7" spans="1:13" ht="14.45" customHeight="1" x14ac:dyDescent="0.2">
      <c r="A7" s="33">
        <v>41112</v>
      </c>
      <c r="B7" s="34" t="s">
        <v>173</v>
      </c>
      <c r="C7" s="36"/>
      <c r="D7" s="36"/>
      <c r="E7" s="36"/>
      <c r="F7" s="36"/>
      <c r="G7" s="38">
        <v>0</v>
      </c>
      <c r="H7" s="19"/>
    </row>
    <row r="8" spans="1:13" ht="14.45" customHeight="1" x14ac:dyDescent="0.2">
      <c r="A8" s="33">
        <v>41113</v>
      </c>
      <c r="B8" s="34" t="s">
        <v>174</v>
      </c>
      <c r="C8" s="36"/>
      <c r="D8" s="36"/>
      <c r="E8" s="36"/>
      <c r="F8" s="36"/>
      <c r="G8" s="38">
        <v>0</v>
      </c>
      <c r="H8" s="19"/>
    </row>
    <row r="9" spans="1:13" ht="14.45" customHeight="1" x14ac:dyDescent="0.2">
      <c r="A9" s="33"/>
      <c r="B9" s="34" t="s">
        <v>146</v>
      </c>
      <c r="C9" s="36"/>
      <c r="D9" s="36"/>
      <c r="E9" s="36"/>
      <c r="F9" s="36"/>
      <c r="G9" s="38">
        <v>0</v>
      </c>
      <c r="H9" s="19"/>
    </row>
    <row r="10" spans="1:13" ht="14.45" customHeight="1" x14ac:dyDescent="0.2">
      <c r="A10" s="33">
        <v>41114</v>
      </c>
      <c r="B10" s="34" t="s">
        <v>175</v>
      </c>
      <c r="C10" s="36"/>
      <c r="D10" s="36"/>
      <c r="E10" s="36"/>
      <c r="F10" s="36"/>
      <c r="G10" s="38">
        <v>0</v>
      </c>
      <c r="H10" s="19"/>
    </row>
    <row r="11" spans="1:13" ht="14.45" customHeight="1" x14ac:dyDescent="0.2">
      <c r="A11" s="33">
        <v>41116</v>
      </c>
      <c r="B11" s="34" t="s">
        <v>176</v>
      </c>
      <c r="C11" s="36"/>
      <c r="D11" s="36"/>
      <c r="E11" s="36"/>
      <c r="F11" s="36"/>
      <c r="G11" s="38">
        <v>0</v>
      </c>
      <c r="H11" s="19"/>
    </row>
    <row r="12" spans="1:13" ht="14.45" customHeight="1" x14ac:dyDescent="0.2">
      <c r="A12" s="33">
        <v>41150</v>
      </c>
      <c r="B12" s="34" t="s">
        <v>177</v>
      </c>
      <c r="C12" s="36"/>
      <c r="D12" s="36"/>
      <c r="E12" s="36"/>
      <c r="F12" s="36"/>
      <c r="G12" s="38">
        <v>0</v>
      </c>
      <c r="H12" s="19"/>
    </row>
    <row r="13" spans="1:13" ht="14.45" customHeight="1" x14ac:dyDescent="0.2">
      <c r="A13" s="33" t="s">
        <v>153</v>
      </c>
      <c r="B13" s="34" t="s">
        <v>124</v>
      </c>
      <c r="C13" s="36"/>
      <c r="D13" s="36"/>
      <c r="E13" s="36"/>
      <c r="F13" s="36"/>
      <c r="G13" s="38">
        <v>0</v>
      </c>
      <c r="H13" s="19"/>
    </row>
    <row r="14" spans="1:13" ht="13.7" customHeight="1" x14ac:dyDescent="0.2">
      <c r="A14" s="33">
        <v>41210</v>
      </c>
      <c r="B14" s="34" t="s">
        <v>178</v>
      </c>
      <c r="C14" s="36">
        <v>22303.279999999999</v>
      </c>
      <c r="D14" s="36">
        <v>10000</v>
      </c>
      <c r="E14" s="36">
        <v>32303.279999999999</v>
      </c>
      <c r="F14" s="36">
        <v>29000</v>
      </c>
      <c r="G14" s="38">
        <v>35000</v>
      </c>
      <c r="H14" s="19" t="s">
        <v>11</v>
      </c>
    </row>
    <row r="15" spans="1:13" ht="13.7" customHeight="1" x14ac:dyDescent="0.2">
      <c r="A15" s="2"/>
      <c r="B15" s="32" t="s">
        <v>16</v>
      </c>
      <c r="C15" s="39">
        <f>SUM(C3:C14)</f>
        <v>909865.28</v>
      </c>
      <c r="D15" s="39">
        <f>SUM(D3:D14)</f>
        <v>10000</v>
      </c>
      <c r="E15" s="39">
        <f>SUM(E3:E14)</f>
        <v>919865.28</v>
      </c>
      <c r="F15" s="39">
        <f>SUM(F3:F14)</f>
        <v>916562</v>
      </c>
      <c r="G15" s="40">
        <f>SUM(G3:G14)</f>
        <v>927647</v>
      </c>
      <c r="H15" s="19"/>
    </row>
    <row r="16" spans="1:13" ht="13.7" customHeight="1" x14ac:dyDescent="0.2">
      <c r="A16" s="2"/>
      <c r="B16" s="8"/>
      <c r="C16" s="9"/>
      <c r="D16" s="9"/>
      <c r="E16" s="9"/>
      <c r="F16" s="9"/>
      <c r="H16" s="19"/>
    </row>
    <row r="17" spans="1:8" ht="14.45" customHeight="1" x14ac:dyDescent="0.2">
      <c r="A17" s="31">
        <v>43000</v>
      </c>
      <c r="B17" s="32" t="s">
        <v>12</v>
      </c>
      <c r="C17" s="6"/>
      <c r="D17" s="6"/>
      <c r="E17" s="6"/>
      <c r="F17" s="6"/>
      <c r="H17" s="19"/>
    </row>
    <row r="18" spans="1:8" ht="14.45" customHeight="1" x14ac:dyDescent="0.2">
      <c r="A18" s="33">
        <v>43410</v>
      </c>
      <c r="B18" s="34" t="s">
        <v>179</v>
      </c>
      <c r="C18" s="6">
        <v>4261.13</v>
      </c>
      <c r="D18" s="6">
        <v>24146.39</v>
      </c>
      <c r="E18" s="6">
        <v>28407.52</v>
      </c>
      <c r="F18" s="36">
        <v>28457</v>
      </c>
      <c r="G18" s="24">
        <v>72571.64</v>
      </c>
      <c r="H18" s="19"/>
    </row>
    <row r="19" spans="1:8" ht="14.45" customHeight="1" x14ac:dyDescent="0.2">
      <c r="A19" s="33">
        <v>43420</v>
      </c>
      <c r="B19" s="34" t="s">
        <v>180</v>
      </c>
      <c r="C19" s="6">
        <v>7553.75</v>
      </c>
      <c r="D19" s="6"/>
      <c r="E19" s="6">
        <v>7553.75</v>
      </c>
      <c r="F19" s="36">
        <v>6000</v>
      </c>
      <c r="G19" s="17">
        <v>6000</v>
      </c>
      <c r="H19" s="19"/>
    </row>
    <row r="20" spans="1:8" ht="14.45" customHeight="1" x14ac:dyDescent="0.2">
      <c r="A20" s="33">
        <v>43430</v>
      </c>
      <c r="B20" s="34" t="s">
        <v>181</v>
      </c>
      <c r="C20" s="6"/>
      <c r="D20" s="6"/>
      <c r="E20" s="6"/>
      <c r="F20" s="36">
        <v>0</v>
      </c>
      <c r="H20" s="19"/>
    </row>
    <row r="21" spans="1:8" ht="14.45" customHeight="1" x14ac:dyDescent="0.2">
      <c r="A21" s="33">
        <v>43531</v>
      </c>
      <c r="B21" s="34" t="s">
        <v>182</v>
      </c>
      <c r="C21" s="6">
        <v>159057.26999999999</v>
      </c>
      <c r="D21" s="6">
        <v>53019.09</v>
      </c>
      <c r="E21" s="6">
        <v>212076.38</v>
      </c>
      <c r="F21" s="36">
        <v>210000</v>
      </c>
      <c r="G21" s="17">
        <v>212000</v>
      </c>
      <c r="H21" s="19"/>
    </row>
    <row r="22" spans="1:8" ht="14.45" customHeight="1" x14ac:dyDescent="0.2">
      <c r="A22" s="33">
        <v>43534</v>
      </c>
      <c r="B22" s="34" t="s">
        <v>183</v>
      </c>
      <c r="C22" s="6">
        <v>56000</v>
      </c>
      <c r="D22" s="6"/>
      <c r="E22" s="6">
        <v>56000</v>
      </c>
      <c r="F22" s="36"/>
      <c r="H22" s="17"/>
    </row>
    <row r="23" spans="1:8" ht="14.45" customHeight="1" x14ac:dyDescent="0.2">
      <c r="A23" s="33">
        <v>43545</v>
      </c>
      <c r="B23" s="34" t="s">
        <v>184</v>
      </c>
      <c r="C23" s="6">
        <v>4751.26</v>
      </c>
      <c r="D23" s="6"/>
      <c r="E23" s="6">
        <v>4751.26</v>
      </c>
      <c r="F23" s="36">
        <v>4800</v>
      </c>
      <c r="G23" s="17">
        <v>4800</v>
      </c>
      <c r="H23" s="19"/>
    </row>
    <row r="24" spans="1:8" ht="14.45" customHeight="1" x14ac:dyDescent="0.2">
      <c r="A24" s="33">
        <v>43620</v>
      </c>
      <c r="B24" s="34" t="s">
        <v>185</v>
      </c>
      <c r="C24" s="6">
        <v>3116.24</v>
      </c>
      <c r="D24" s="6"/>
      <c r="E24" s="6">
        <v>3116.24</v>
      </c>
      <c r="F24" s="36">
        <v>3200</v>
      </c>
      <c r="G24" s="17">
        <v>3100</v>
      </c>
      <c r="H24" s="19"/>
    </row>
    <row r="25" spans="1:8" ht="14.45" customHeight="1" x14ac:dyDescent="0.2">
      <c r="A25" s="33">
        <v>43650</v>
      </c>
      <c r="B25" s="34" t="s">
        <v>186</v>
      </c>
      <c r="C25" s="6">
        <v>4558.3900000000003</v>
      </c>
      <c r="D25" s="6"/>
      <c r="E25" s="6">
        <v>4558.3900000000003</v>
      </c>
      <c r="F25" s="36">
        <v>4500</v>
      </c>
      <c r="G25" s="17">
        <v>4500</v>
      </c>
      <c r="H25" s="19"/>
    </row>
    <row r="26" spans="1:8" ht="14.45" customHeight="1" x14ac:dyDescent="0.2">
      <c r="A26" s="33">
        <v>43660</v>
      </c>
      <c r="B26" s="34" t="s">
        <v>3</v>
      </c>
      <c r="C26" s="6">
        <v>1155.04</v>
      </c>
      <c r="D26" s="6"/>
      <c r="E26" s="6">
        <v>1155.04</v>
      </c>
      <c r="F26" s="36">
        <v>1200</v>
      </c>
      <c r="G26" s="17">
        <v>1100</v>
      </c>
      <c r="H26" s="19"/>
    </row>
    <row r="27" spans="1:8" ht="14.45" customHeight="1" x14ac:dyDescent="0.2">
      <c r="A27" s="33">
        <v>43690</v>
      </c>
      <c r="B27" s="34" t="s">
        <v>187</v>
      </c>
      <c r="C27" s="6">
        <v>130734.14</v>
      </c>
      <c r="D27" s="6"/>
      <c r="E27" s="6">
        <v>130734.14</v>
      </c>
      <c r="F27" s="36">
        <v>14000</v>
      </c>
      <c r="G27" s="17">
        <v>14000</v>
      </c>
      <c r="H27" s="19" t="s">
        <v>479</v>
      </c>
    </row>
    <row r="28" spans="1:8" ht="14.45" customHeight="1" x14ac:dyDescent="0.2">
      <c r="A28" s="33">
        <v>43781</v>
      </c>
      <c r="B28" s="34" t="s">
        <v>188</v>
      </c>
      <c r="C28" s="6">
        <v>14900.09</v>
      </c>
      <c r="D28" s="6"/>
      <c r="E28" s="6">
        <v>14900.09</v>
      </c>
      <c r="F28" s="36">
        <v>12000</v>
      </c>
      <c r="G28" s="17">
        <v>12000</v>
      </c>
      <c r="H28" s="19"/>
    </row>
    <row r="29" spans="1:8" ht="14.45" customHeight="1" x14ac:dyDescent="0.2">
      <c r="A29" s="33">
        <v>43790</v>
      </c>
      <c r="B29" s="34" t="s">
        <v>189</v>
      </c>
      <c r="C29" s="6">
        <v>4359</v>
      </c>
      <c r="D29" s="6">
        <v>0</v>
      </c>
      <c r="E29" s="6">
        <v>4359</v>
      </c>
      <c r="F29" s="36">
        <v>0</v>
      </c>
      <c r="G29" s="17">
        <v>4707</v>
      </c>
      <c r="H29" s="19" t="s">
        <v>468</v>
      </c>
    </row>
    <row r="30" spans="1:8" ht="14.45" customHeight="1" x14ac:dyDescent="0.2">
      <c r="A30" s="33"/>
      <c r="B30" s="32" t="s">
        <v>15</v>
      </c>
      <c r="C30" s="9">
        <f>SUM(C18:C29)</f>
        <v>390446.31000000006</v>
      </c>
      <c r="D30" s="9">
        <f>SUM(D18:D29)</f>
        <v>77165.48</v>
      </c>
      <c r="E30" s="9">
        <f>SUM(E18:E29)</f>
        <v>467611.81000000006</v>
      </c>
      <c r="F30" s="39">
        <f>SUM(F18:F29)</f>
        <v>284157</v>
      </c>
      <c r="G30" s="18">
        <f>SUM(G18:G29)</f>
        <v>334778.64</v>
      </c>
      <c r="H30" s="19"/>
    </row>
    <row r="31" spans="1:8" ht="14.45" customHeight="1" x14ac:dyDescent="0.2">
      <c r="A31" s="2"/>
      <c r="B31" s="8"/>
      <c r="C31" s="9"/>
      <c r="D31" s="9"/>
      <c r="E31" s="9" t="s">
        <v>11</v>
      </c>
      <c r="F31" s="9"/>
      <c r="H31" s="19"/>
    </row>
    <row r="32" spans="1:8" ht="14.45" customHeight="1" x14ac:dyDescent="0.2">
      <c r="A32" s="2"/>
      <c r="B32" s="8"/>
      <c r="C32" s="9"/>
      <c r="D32" s="9"/>
      <c r="E32" s="9" t="s">
        <v>11</v>
      </c>
      <c r="F32" s="9"/>
      <c r="H32" s="19"/>
    </row>
    <row r="33" spans="1:8" ht="14.45" customHeight="1" x14ac:dyDescent="0.2">
      <c r="A33" s="2"/>
      <c r="B33" s="8"/>
      <c r="C33" s="9"/>
      <c r="D33" s="9"/>
      <c r="E33" s="9"/>
      <c r="F33" s="9"/>
      <c r="H33" s="19"/>
    </row>
    <row r="34" spans="1:8" ht="14.45" customHeight="1" x14ac:dyDescent="0.2">
      <c r="A34" s="2"/>
      <c r="B34" s="8"/>
      <c r="C34" s="9"/>
      <c r="D34" s="9"/>
      <c r="E34" s="9"/>
      <c r="F34" s="9"/>
    </row>
    <row r="35" spans="1:8" ht="14.45" customHeight="1" x14ac:dyDescent="0.2">
      <c r="A35" s="2"/>
      <c r="B35" s="8"/>
      <c r="C35" s="9"/>
      <c r="D35" s="9"/>
      <c r="E35" s="9"/>
      <c r="F35" s="9"/>
    </row>
    <row r="36" spans="1:8" ht="14.45" customHeight="1" x14ac:dyDescent="0.2">
      <c r="A36" s="4" t="s">
        <v>2</v>
      </c>
      <c r="B36" s="4" t="s">
        <v>0</v>
      </c>
      <c r="C36" s="15" t="s">
        <v>462</v>
      </c>
      <c r="D36" s="5" t="s">
        <v>441</v>
      </c>
      <c r="E36" s="5" t="s">
        <v>1</v>
      </c>
      <c r="F36" s="5" t="s">
        <v>445</v>
      </c>
      <c r="G36" s="16" t="s">
        <v>444</v>
      </c>
      <c r="H36" s="5" t="s">
        <v>138</v>
      </c>
    </row>
    <row r="37" spans="1:8" ht="14.45" customHeight="1" x14ac:dyDescent="0.2">
      <c r="A37" s="31">
        <v>44000</v>
      </c>
      <c r="B37" s="32" t="s">
        <v>13</v>
      </c>
      <c r="C37" s="6"/>
      <c r="D37" s="6"/>
      <c r="E37" s="6"/>
      <c r="F37" s="6" t="s">
        <v>11</v>
      </c>
    </row>
    <row r="38" spans="1:8" ht="14.45" customHeight="1" x14ac:dyDescent="0.2">
      <c r="A38" s="33">
        <v>44100</v>
      </c>
      <c r="B38" s="34" t="s">
        <v>190</v>
      </c>
      <c r="C38" s="6">
        <v>3565</v>
      </c>
      <c r="D38" s="6"/>
      <c r="E38" s="6">
        <v>3565</v>
      </c>
      <c r="F38" s="36">
        <v>3800</v>
      </c>
      <c r="G38" s="17">
        <v>3500</v>
      </c>
      <c r="H38" s="19"/>
    </row>
    <row r="39" spans="1:8" ht="14.45" customHeight="1" x14ac:dyDescent="0.2">
      <c r="A39" s="33">
        <v>44200</v>
      </c>
      <c r="B39" s="34" t="s">
        <v>191</v>
      </c>
      <c r="C39" s="6">
        <v>95</v>
      </c>
      <c r="D39" s="6"/>
      <c r="E39" s="6">
        <v>95</v>
      </c>
      <c r="F39" s="36">
        <v>160</v>
      </c>
      <c r="G39" s="17">
        <v>100</v>
      </c>
      <c r="H39" s="19"/>
    </row>
    <row r="40" spans="1:8" ht="14.45" customHeight="1" x14ac:dyDescent="0.2">
      <c r="A40" s="33">
        <v>44300</v>
      </c>
      <c r="B40" s="34" t="s">
        <v>481</v>
      </c>
      <c r="C40" s="6">
        <v>1800</v>
      </c>
      <c r="D40" s="6">
        <v>200</v>
      </c>
      <c r="E40" s="6">
        <v>2000</v>
      </c>
      <c r="F40" s="36">
        <v>2300</v>
      </c>
      <c r="G40" s="17">
        <v>3000</v>
      </c>
      <c r="H40" s="19"/>
    </row>
    <row r="41" spans="1:8" ht="14.45" customHeight="1" x14ac:dyDescent="0.2">
      <c r="A41" s="33">
        <v>44900</v>
      </c>
      <c r="B41" s="34" t="s">
        <v>192</v>
      </c>
      <c r="C41" s="6">
        <v>126</v>
      </c>
      <c r="D41" s="6">
        <v>0</v>
      </c>
      <c r="E41" s="6">
        <v>126</v>
      </c>
      <c r="F41" s="36">
        <v>200</v>
      </c>
      <c r="G41" s="17">
        <v>200</v>
      </c>
      <c r="H41" s="19"/>
    </row>
    <row r="42" spans="1:8" ht="14.45" customHeight="1" x14ac:dyDescent="0.2">
      <c r="A42" s="33"/>
      <c r="B42" s="32" t="s">
        <v>17</v>
      </c>
      <c r="C42" s="9">
        <f>SUM(C38:C41)</f>
        <v>5586</v>
      </c>
      <c r="D42" s="9">
        <f>SUM(D38:D41)</f>
        <v>200</v>
      </c>
      <c r="E42" s="9">
        <f>SUM(E38:E41)</f>
        <v>5786</v>
      </c>
      <c r="F42" s="39">
        <f>SUM(F38:F41)</f>
        <v>6460</v>
      </c>
      <c r="G42" s="18">
        <f>SUM(G31:G41)</f>
        <v>6800</v>
      </c>
      <c r="H42" s="19"/>
    </row>
    <row r="43" spans="1:8" ht="14.45" customHeight="1" x14ac:dyDescent="0.2">
      <c r="A43" s="14"/>
      <c r="B43" s="14"/>
      <c r="C43" s="6"/>
      <c r="D43" s="6"/>
      <c r="E43" s="6"/>
      <c r="F43" s="36"/>
      <c r="H43" s="19"/>
    </row>
    <row r="44" spans="1:8" ht="14.45" customHeight="1" x14ac:dyDescent="0.2">
      <c r="A44" s="31">
        <v>45000</v>
      </c>
      <c r="B44" s="32" t="s">
        <v>128</v>
      </c>
      <c r="C44" s="9"/>
      <c r="D44" s="9"/>
      <c r="E44" s="9"/>
      <c r="F44" s="39"/>
      <c r="H44" s="19"/>
    </row>
    <row r="45" spans="1:8" ht="14.45" customHeight="1" x14ac:dyDescent="0.2">
      <c r="A45" s="33">
        <v>45222</v>
      </c>
      <c r="B45" s="34" t="s">
        <v>193</v>
      </c>
      <c r="C45" s="6">
        <v>0</v>
      </c>
      <c r="D45" s="6">
        <v>0</v>
      </c>
      <c r="E45" s="6">
        <f>SUM(C45+D45)</f>
        <v>0</v>
      </c>
      <c r="F45" s="36"/>
      <c r="G45" s="17">
        <v>0</v>
      </c>
      <c r="H45" s="19"/>
    </row>
    <row r="46" spans="1:8" ht="14.45" customHeight="1" x14ac:dyDescent="0.2">
      <c r="A46" s="33"/>
      <c r="B46" s="32" t="s">
        <v>18</v>
      </c>
      <c r="C46" s="9">
        <f>C45</f>
        <v>0</v>
      </c>
      <c r="D46" s="9">
        <f>SUM(D45)</f>
        <v>0</v>
      </c>
      <c r="E46" s="9">
        <f>SUM(E45)</f>
        <v>0</v>
      </c>
      <c r="F46" s="39">
        <f>F45</f>
        <v>0</v>
      </c>
      <c r="G46" s="17">
        <f>G45</f>
        <v>0</v>
      </c>
      <c r="H46" s="19"/>
    </row>
    <row r="47" spans="1:8" ht="14.45" customHeight="1" x14ac:dyDescent="0.2">
      <c r="A47" s="33"/>
      <c r="B47" s="34"/>
      <c r="C47" s="6"/>
      <c r="D47" s="6"/>
      <c r="E47" s="6"/>
      <c r="F47" s="36"/>
      <c r="H47" s="19"/>
    </row>
    <row r="48" spans="1:8" ht="14.45" customHeight="1" x14ac:dyDescent="0.2">
      <c r="A48" s="31">
        <v>46000</v>
      </c>
      <c r="B48" s="32" t="s">
        <v>20</v>
      </c>
      <c r="C48" s="6"/>
      <c r="D48" s="6"/>
      <c r="E48" s="6"/>
      <c r="F48" s="36"/>
      <c r="H48" s="19"/>
    </row>
    <row r="49" spans="1:8" ht="14.45" customHeight="1" x14ac:dyDescent="0.2">
      <c r="A49" s="33">
        <v>46100</v>
      </c>
      <c r="B49" s="34" t="s">
        <v>194</v>
      </c>
      <c r="C49" s="6"/>
      <c r="D49" s="6"/>
      <c r="E49" s="6">
        <f t="shared" ref="E49" si="1">SUM(C49+D49)</f>
        <v>0</v>
      </c>
      <c r="F49" s="36">
        <v>240</v>
      </c>
      <c r="H49" s="19"/>
    </row>
    <row r="50" spans="1:8" ht="14.45" customHeight="1" x14ac:dyDescent="0.2">
      <c r="A50" s="33">
        <v>46323</v>
      </c>
      <c r="B50" s="34" t="s">
        <v>195</v>
      </c>
      <c r="C50" s="6"/>
      <c r="D50" s="6"/>
      <c r="E50" s="6">
        <v>0</v>
      </c>
      <c r="F50" s="36">
        <v>0</v>
      </c>
      <c r="H50" s="19"/>
    </row>
    <row r="51" spans="1:8" ht="14.45" customHeight="1" x14ac:dyDescent="0.2">
      <c r="A51" s="33">
        <v>46340</v>
      </c>
      <c r="B51" s="34" t="s">
        <v>196</v>
      </c>
      <c r="C51" s="6">
        <v>8411.83</v>
      </c>
      <c r="D51" s="6">
        <v>1000</v>
      </c>
      <c r="E51" s="6">
        <v>9411.83</v>
      </c>
      <c r="F51" s="36">
        <v>5000</v>
      </c>
      <c r="G51" s="17">
        <v>7000</v>
      </c>
      <c r="H51" s="19"/>
    </row>
    <row r="52" spans="1:8" ht="14.45" customHeight="1" x14ac:dyDescent="0.2">
      <c r="A52" s="33">
        <v>46431</v>
      </c>
      <c r="B52" s="34" t="s">
        <v>197</v>
      </c>
      <c r="C52" s="6">
        <v>21154.5</v>
      </c>
      <c r="D52" s="6">
        <v>5000</v>
      </c>
      <c r="E52" s="6">
        <v>26154.3</v>
      </c>
      <c r="F52" s="36">
        <v>23000</v>
      </c>
      <c r="G52" s="17">
        <v>25000</v>
      </c>
      <c r="H52" s="19"/>
    </row>
    <row r="53" spans="1:8" ht="14.45" customHeight="1" x14ac:dyDescent="0.2">
      <c r="A53" s="33">
        <v>46435</v>
      </c>
      <c r="B53" s="34" t="s">
        <v>198</v>
      </c>
      <c r="C53" s="6"/>
      <c r="D53" s="6"/>
      <c r="E53" s="6"/>
      <c r="F53" s="36">
        <v>1200</v>
      </c>
      <c r="H53" s="19"/>
    </row>
    <row r="54" spans="1:8" ht="14.45" customHeight="1" x14ac:dyDescent="0.2">
      <c r="A54" s="33">
        <v>46540</v>
      </c>
      <c r="B54" s="34" t="s">
        <v>199</v>
      </c>
      <c r="C54" s="6">
        <v>800</v>
      </c>
      <c r="D54" s="6">
        <v>0</v>
      </c>
      <c r="E54" s="6">
        <v>800</v>
      </c>
      <c r="F54" s="36">
        <v>1500</v>
      </c>
      <c r="G54" s="17">
        <v>800</v>
      </c>
      <c r="H54" s="19"/>
    </row>
    <row r="55" spans="1:8" ht="14.45" customHeight="1" x14ac:dyDescent="0.2">
      <c r="A55" s="33">
        <v>46720</v>
      </c>
      <c r="B55" s="34" t="s">
        <v>200</v>
      </c>
      <c r="C55" s="6">
        <v>451</v>
      </c>
      <c r="D55" s="6">
        <v>0</v>
      </c>
      <c r="E55" s="6">
        <v>451</v>
      </c>
      <c r="F55" s="36">
        <v>400</v>
      </c>
      <c r="G55" s="17">
        <v>550</v>
      </c>
      <c r="H55" s="19"/>
    </row>
    <row r="56" spans="1:8" ht="14.45" customHeight="1" x14ac:dyDescent="0.2">
      <c r="A56" s="33">
        <v>46743</v>
      </c>
      <c r="B56" s="34" t="s">
        <v>201</v>
      </c>
      <c r="C56" s="6">
        <v>1265</v>
      </c>
      <c r="D56" s="6">
        <v>150</v>
      </c>
      <c r="E56" s="6">
        <v>1415</v>
      </c>
      <c r="F56" s="36">
        <v>1000</v>
      </c>
      <c r="G56" s="17">
        <v>1500</v>
      </c>
      <c r="H56" s="19"/>
    </row>
    <row r="57" spans="1:8" ht="14.45" customHeight="1" x14ac:dyDescent="0.2">
      <c r="A57" s="33">
        <v>46750</v>
      </c>
      <c r="B57" s="34" t="s">
        <v>19</v>
      </c>
      <c r="C57" s="6">
        <v>360</v>
      </c>
      <c r="D57" s="6">
        <v>450</v>
      </c>
      <c r="E57" s="6">
        <v>810</v>
      </c>
      <c r="F57" s="36">
        <v>1000</v>
      </c>
      <c r="G57" s="17">
        <v>1000</v>
      </c>
      <c r="H57" s="19"/>
    </row>
    <row r="58" spans="1:8" ht="14.45" customHeight="1" x14ac:dyDescent="0.2">
      <c r="A58" s="33">
        <v>46810</v>
      </c>
      <c r="B58" s="34" t="s">
        <v>202</v>
      </c>
      <c r="C58" s="6"/>
      <c r="D58" s="6"/>
      <c r="E58" s="6">
        <f>SUM(C58+D58)</f>
        <v>0</v>
      </c>
      <c r="F58" s="36"/>
      <c r="G58" s="17">
        <v>0</v>
      </c>
      <c r="H58" s="19"/>
    </row>
    <row r="59" spans="1:8" ht="14.45" customHeight="1" x14ac:dyDescent="0.2">
      <c r="A59" s="33">
        <v>46900</v>
      </c>
      <c r="B59" s="34" t="s">
        <v>203</v>
      </c>
      <c r="C59" s="6"/>
      <c r="D59" s="6"/>
      <c r="E59" s="6">
        <f>SUM(C59+D59)</f>
        <v>0</v>
      </c>
      <c r="F59" s="36" t="s">
        <v>11</v>
      </c>
      <c r="G59" s="17">
        <v>0</v>
      </c>
      <c r="H59" s="19"/>
    </row>
    <row r="60" spans="1:8" ht="14.45" customHeight="1" x14ac:dyDescent="0.2">
      <c r="A60" s="33"/>
      <c r="B60" s="32" t="s">
        <v>22</v>
      </c>
      <c r="C60" s="9">
        <f>SUM(C49:C59)</f>
        <v>32442.33</v>
      </c>
      <c r="D60" s="9">
        <f>SUM(D49:D59)</f>
        <v>6600</v>
      </c>
      <c r="E60" s="9">
        <f>SUM(E49:E59)</f>
        <v>39042.129999999997</v>
      </c>
      <c r="F60" s="39">
        <f>SUM(F49:F59)</f>
        <v>33340</v>
      </c>
      <c r="G60" s="18">
        <f>SUM(G49:G59)</f>
        <v>35850</v>
      </c>
      <c r="H60" s="19"/>
    </row>
    <row r="61" spans="1:8" ht="14.45" customHeight="1" x14ac:dyDescent="0.2">
      <c r="H61" s="19"/>
    </row>
    <row r="62" spans="1:8" ht="14.45" customHeight="1" x14ac:dyDescent="0.2">
      <c r="A62" s="33"/>
      <c r="B62" s="34"/>
      <c r="C62" s="6"/>
      <c r="D62" s="6"/>
      <c r="E62" s="6" t="s">
        <v>11</v>
      </c>
      <c r="F62" s="36"/>
      <c r="G62" s="17" t="s">
        <v>11</v>
      </c>
      <c r="H62" s="19"/>
    </row>
    <row r="63" spans="1:8" ht="14.45" customHeight="1" x14ac:dyDescent="0.2">
      <c r="A63" s="31">
        <v>47000</v>
      </c>
      <c r="B63" s="32" t="s">
        <v>21</v>
      </c>
      <c r="C63" s="6"/>
      <c r="D63" s="6"/>
      <c r="E63" s="6"/>
      <c r="F63" s="36"/>
      <c r="H63" s="19"/>
    </row>
    <row r="64" spans="1:8" ht="14.45" customHeight="1" x14ac:dyDescent="0.2">
      <c r="A64" s="33">
        <v>47331</v>
      </c>
      <c r="B64" s="34" t="s">
        <v>204</v>
      </c>
      <c r="C64" s="6">
        <v>1367</v>
      </c>
      <c r="D64" s="6"/>
      <c r="E64" s="6">
        <f>SUM(C64+D64)</f>
        <v>1367</v>
      </c>
      <c r="F64" s="36">
        <v>1400</v>
      </c>
      <c r="G64" s="17">
        <v>1300</v>
      </c>
      <c r="H64" s="19"/>
    </row>
    <row r="65" spans="1:8" ht="14.45" customHeight="1" x14ac:dyDescent="0.2">
      <c r="A65" s="33">
        <v>47324</v>
      </c>
      <c r="B65" s="14" t="s">
        <v>155</v>
      </c>
      <c r="C65" s="6"/>
      <c r="D65" s="6"/>
      <c r="E65" s="6">
        <f>SUM(C65+D65)</f>
        <v>0</v>
      </c>
      <c r="F65" s="36"/>
      <c r="G65" s="50" t="s">
        <v>11</v>
      </c>
      <c r="H65" s="19" t="s">
        <v>157</v>
      </c>
    </row>
    <row r="66" spans="1:8" ht="14.45" customHeight="1" x14ac:dyDescent="0.2">
      <c r="A66" s="33"/>
      <c r="B66" s="14"/>
      <c r="C66" s="9"/>
      <c r="D66" s="9"/>
      <c r="E66" s="9"/>
      <c r="F66" s="39"/>
      <c r="G66" s="18" t="s">
        <v>11</v>
      </c>
      <c r="H66" s="19"/>
    </row>
    <row r="67" spans="1:8" ht="14.45" customHeight="1" x14ac:dyDescent="0.2">
      <c r="A67" s="33"/>
      <c r="B67" s="32" t="s">
        <v>23</v>
      </c>
      <c r="C67" s="6">
        <f>SUM(C64:C65)</f>
        <v>1367</v>
      </c>
      <c r="D67" s="9">
        <f>SUM(D64:D65)</f>
        <v>0</v>
      </c>
      <c r="E67" s="9">
        <f>SUM(E64:E65)</f>
        <v>1367</v>
      </c>
      <c r="F67" s="39">
        <f>SUM(F64:F65)</f>
        <v>1400</v>
      </c>
      <c r="G67" s="18">
        <v>1300</v>
      </c>
      <c r="H67" s="19"/>
    </row>
    <row r="68" spans="1:8" ht="14.45" customHeight="1" x14ac:dyDescent="0.2">
      <c r="A68" s="33"/>
      <c r="B68" s="32"/>
      <c r="C68" s="9"/>
      <c r="D68" s="9"/>
      <c r="E68" s="9"/>
      <c r="F68" s="9"/>
      <c r="H68" s="19"/>
    </row>
    <row r="69" spans="1:8" ht="14.45" customHeight="1" x14ac:dyDescent="0.2">
      <c r="A69" s="14"/>
      <c r="B69" s="14"/>
      <c r="C69" s="6"/>
      <c r="D69" s="6"/>
      <c r="E69" s="6"/>
      <c r="F69" s="6"/>
      <c r="H69" s="19"/>
    </row>
    <row r="70" spans="1:8" ht="14.45" customHeight="1" x14ac:dyDescent="0.2">
      <c r="A70" s="4" t="s">
        <v>2</v>
      </c>
      <c r="B70" s="4" t="s">
        <v>0</v>
      </c>
      <c r="C70" s="15" t="s">
        <v>462</v>
      </c>
      <c r="D70" s="5" t="s">
        <v>441</v>
      </c>
      <c r="E70" s="5" t="s">
        <v>1</v>
      </c>
      <c r="F70" s="5" t="s">
        <v>443</v>
      </c>
      <c r="G70" s="16" t="s">
        <v>444</v>
      </c>
      <c r="H70" s="20" t="s">
        <v>138</v>
      </c>
    </row>
    <row r="71" spans="1:8" ht="14.45" customHeight="1" x14ac:dyDescent="0.2">
      <c r="A71" s="31">
        <v>48000</v>
      </c>
      <c r="B71" s="32" t="s">
        <v>24</v>
      </c>
      <c r="C71" s="6"/>
      <c r="D71" s="6"/>
      <c r="E71" s="6"/>
      <c r="F71" s="6"/>
      <c r="H71" s="19"/>
    </row>
    <row r="72" spans="1:8" ht="14.45" customHeight="1" x14ac:dyDescent="0.2">
      <c r="B72" s="14" t="s">
        <v>478</v>
      </c>
      <c r="D72" s="1">
        <v>5</v>
      </c>
      <c r="E72" s="1">
        <v>5</v>
      </c>
      <c r="F72" s="1">
        <v>5</v>
      </c>
      <c r="G72" s="17">
        <v>5</v>
      </c>
    </row>
    <row r="73" spans="1:8" ht="14.45" customHeight="1" x14ac:dyDescent="0.2">
      <c r="A73" s="33">
        <v>48110</v>
      </c>
      <c r="B73" s="34" t="s">
        <v>205</v>
      </c>
      <c r="C73" s="6">
        <v>16342</v>
      </c>
      <c r="D73" s="6">
        <v>8172</v>
      </c>
      <c r="E73" s="6">
        <v>24514</v>
      </c>
      <c r="F73" s="36">
        <v>12000</v>
      </c>
      <c r="G73" s="17">
        <v>26500</v>
      </c>
      <c r="H73" s="17" t="s">
        <v>464</v>
      </c>
    </row>
    <row r="74" spans="1:8" ht="14.45" customHeight="1" x14ac:dyDescent="0.2">
      <c r="A74" s="33">
        <v>48200</v>
      </c>
      <c r="B74" s="34" t="s">
        <v>4</v>
      </c>
      <c r="C74" s="6"/>
      <c r="D74" s="6"/>
      <c r="E74" s="6"/>
      <c r="H74" s="19" t="s">
        <v>11</v>
      </c>
    </row>
    <row r="75" spans="1:8" ht="14.45" customHeight="1" x14ac:dyDescent="0.2">
      <c r="A75" s="14" t="s">
        <v>440</v>
      </c>
      <c r="B75" s="34" t="s">
        <v>446</v>
      </c>
      <c r="C75" s="1">
        <v>9312.75</v>
      </c>
      <c r="D75" s="1">
        <v>3104.25</v>
      </c>
      <c r="E75" s="6">
        <v>12417</v>
      </c>
      <c r="F75" s="36">
        <v>13500</v>
      </c>
      <c r="G75" s="17">
        <v>12500</v>
      </c>
    </row>
    <row r="76" spans="1:8" ht="14.45" customHeight="1" x14ac:dyDescent="0.2">
      <c r="A76" s="31"/>
      <c r="B76" s="32" t="s">
        <v>28</v>
      </c>
      <c r="C76" s="9">
        <f>SUM(C72:C75)</f>
        <v>25654.75</v>
      </c>
      <c r="D76" s="9">
        <f>SUM(D72:D75)</f>
        <v>11281.25</v>
      </c>
      <c r="E76" s="9">
        <f>SUM(E72:E75)</f>
        <v>36936</v>
      </c>
      <c r="F76" s="39">
        <f>SUM(F72:F75)</f>
        <v>25505</v>
      </c>
      <c r="G76" s="18">
        <f>SUM(G71:G75)</f>
        <v>39005</v>
      </c>
      <c r="H76" s="19"/>
    </row>
    <row r="77" spans="1:8" ht="13.7" customHeight="1" x14ac:dyDescent="0.2"/>
    <row r="78" spans="1:8" ht="14.45" customHeight="1" x14ac:dyDescent="0.2">
      <c r="A78" s="31">
        <v>48300</v>
      </c>
      <c r="B78" s="32" t="s">
        <v>25</v>
      </c>
      <c r="C78" s="6"/>
      <c r="D78" s="6"/>
      <c r="E78" s="6"/>
      <c r="F78" s="36"/>
      <c r="H78" s="19"/>
    </row>
    <row r="79" spans="1:8" ht="14.45" customHeight="1" x14ac:dyDescent="0.2">
      <c r="A79" s="33">
        <v>48303</v>
      </c>
      <c r="B79" s="34" t="s">
        <v>127</v>
      </c>
      <c r="C79" s="6"/>
      <c r="D79" s="6"/>
      <c r="E79" s="6"/>
      <c r="F79" s="36">
        <v>20000</v>
      </c>
      <c r="H79" s="19"/>
    </row>
    <row r="80" spans="1:8" ht="14.45" customHeight="1" x14ac:dyDescent="0.2">
      <c r="A80" s="33">
        <v>48307</v>
      </c>
      <c r="B80" s="34" t="s">
        <v>5</v>
      </c>
      <c r="C80" s="6"/>
      <c r="D80" s="6"/>
      <c r="E80" s="6"/>
      <c r="F80" s="36">
        <v>500</v>
      </c>
      <c r="G80" s="17">
        <v>500</v>
      </c>
      <c r="H80" s="19"/>
    </row>
    <row r="81" spans="1:8" ht="14.45" customHeight="1" x14ac:dyDescent="0.2">
      <c r="A81" s="33">
        <v>48309</v>
      </c>
      <c r="B81" s="34" t="s">
        <v>206</v>
      </c>
      <c r="C81" s="6">
        <v>4127</v>
      </c>
      <c r="D81" s="6">
        <v>0</v>
      </c>
      <c r="E81" s="6">
        <v>4127</v>
      </c>
      <c r="F81" s="36">
        <v>0</v>
      </c>
      <c r="H81" s="19"/>
    </row>
    <row r="82" spans="1:8" ht="14.45" customHeight="1" x14ac:dyDescent="0.2">
      <c r="A82" s="33"/>
      <c r="B82" s="32" t="s">
        <v>29</v>
      </c>
      <c r="C82" s="9">
        <f>SUM(C79:C81)</f>
        <v>4127</v>
      </c>
      <c r="D82" s="9">
        <f>SUM(D79:D81)</f>
        <v>0</v>
      </c>
      <c r="E82" s="9">
        <f>SUM(E79:E81)</f>
        <v>4127</v>
      </c>
      <c r="F82" s="39">
        <f>SUM(F79:F81)</f>
        <v>20500</v>
      </c>
      <c r="G82" s="18">
        <f>SUM(G77:G81)</f>
        <v>500</v>
      </c>
      <c r="H82" s="19"/>
    </row>
    <row r="83" spans="1:8" ht="14.45" customHeight="1" x14ac:dyDescent="0.2">
      <c r="A83" s="14"/>
      <c r="B83" s="14"/>
      <c r="C83" s="6"/>
      <c r="D83" s="6"/>
      <c r="E83" s="6"/>
      <c r="F83" s="36"/>
      <c r="H83" s="19"/>
    </row>
    <row r="84" spans="1:8" ht="14.45" customHeight="1" x14ac:dyDescent="0.2">
      <c r="A84" s="31">
        <v>48400</v>
      </c>
      <c r="B84" s="32" t="s">
        <v>26</v>
      </c>
      <c r="C84" s="6"/>
      <c r="D84" s="6"/>
      <c r="E84" s="6"/>
      <c r="F84" s="36"/>
      <c r="H84" s="19"/>
    </row>
    <row r="85" spans="1:8" ht="14.45" customHeight="1" x14ac:dyDescent="0.2">
      <c r="A85" s="33">
        <v>48430</v>
      </c>
      <c r="B85" s="34" t="s">
        <v>207</v>
      </c>
      <c r="C85" s="6">
        <v>3584.93</v>
      </c>
      <c r="D85" s="6">
        <v>0</v>
      </c>
      <c r="E85" s="6">
        <f>SUM(C85+D85)</f>
        <v>3584.93</v>
      </c>
      <c r="F85" s="36"/>
      <c r="G85" s="17">
        <v>0</v>
      </c>
      <c r="H85" s="19" t="s">
        <v>465</v>
      </c>
    </row>
    <row r="86" spans="1:8" ht="14.45" customHeight="1" x14ac:dyDescent="0.2">
      <c r="A86" s="33">
        <v>48440</v>
      </c>
      <c r="B86" s="34" t="s">
        <v>27</v>
      </c>
      <c r="C86" s="6">
        <v>16395.990000000002</v>
      </c>
      <c r="D86" s="6">
        <v>5000</v>
      </c>
      <c r="E86" s="6">
        <f>SUM(C86+D86)</f>
        <v>21395.99</v>
      </c>
      <c r="F86" s="36">
        <v>0</v>
      </c>
      <c r="G86" s="17">
        <v>0</v>
      </c>
      <c r="H86" s="19" t="s">
        <v>484</v>
      </c>
    </row>
    <row r="87" spans="1:8" ht="14.45" customHeight="1" x14ac:dyDescent="0.2">
      <c r="A87" s="31"/>
      <c r="B87" s="32" t="s">
        <v>30</v>
      </c>
      <c r="C87" s="9">
        <f>SUM(C85:C86)</f>
        <v>19980.920000000002</v>
      </c>
      <c r="D87" s="9">
        <f>SUM(D85:D86)</f>
        <v>5000</v>
      </c>
      <c r="E87" s="9">
        <f>SUM(E85:E86)</f>
        <v>24980.920000000002</v>
      </c>
      <c r="F87" s="39">
        <f>SUM(F85+F86)</f>
        <v>0</v>
      </c>
      <c r="G87" s="17">
        <f>SUM(G85:G86)</f>
        <v>0</v>
      </c>
      <c r="H87" s="19"/>
    </row>
    <row r="88" spans="1:8" ht="14.45" customHeight="1" x14ac:dyDescent="0.2">
      <c r="A88" s="33"/>
      <c r="B88" s="34"/>
      <c r="C88" s="6"/>
      <c r="D88" s="6"/>
      <c r="E88" s="6"/>
      <c r="F88" s="36"/>
      <c r="H88" s="19"/>
    </row>
    <row r="89" spans="1:8" ht="14.45" customHeight="1" x14ac:dyDescent="0.2">
      <c r="A89" s="31">
        <v>48500</v>
      </c>
      <c r="B89" s="32" t="s">
        <v>31</v>
      </c>
      <c r="C89" s="6"/>
      <c r="D89" s="6"/>
      <c r="E89" s="6"/>
      <c r="F89" s="36"/>
      <c r="H89" s="19"/>
    </row>
    <row r="90" spans="1:8" ht="14.45" customHeight="1" x14ac:dyDescent="0.2">
      <c r="A90" s="34" t="s">
        <v>208</v>
      </c>
      <c r="B90" s="35" t="s">
        <v>209</v>
      </c>
      <c r="C90" s="6">
        <v>368</v>
      </c>
      <c r="D90" s="6"/>
      <c r="E90" s="6">
        <v>368</v>
      </c>
      <c r="F90" s="36">
        <v>1500</v>
      </c>
      <c r="G90" s="51">
        <v>250</v>
      </c>
      <c r="H90" s="19"/>
    </row>
    <row r="91" spans="1:8" ht="14.45" customHeight="1" x14ac:dyDescent="0.2">
      <c r="A91" s="34" t="s">
        <v>210</v>
      </c>
      <c r="B91" s="35" t="s">
        <v>211</v>
      </c>
      <c r="C91" s="6"/>
      <c r="D91" s="6"/>
      <c r="E91" s="6"/>
      <c r="F91" s="36">
        <v>0</v>
      </c>
      <c r="H91" s="19"/>
    </row>
    <row r="92" spans="1:8" ht="14.45" customHeight="1" x14ac:dyDescent="0.2">
      <c r="A92" s="34" t="s">
        <v>212</v>
      </c>
      <c r="B92" s="35" t="s">
        <v>213</v>
      </c>
      <c r="C92" s="6"/>
      <c r="D92" s="6"/>
      <c r="E92" s="6"/>
      <c r="F92" s="36">
        <v>0</v>
      </c>
      <c r="H92" s="19"/>
    </row>
    <row r="93" spans="1:8" ht="14.45" customHeight="1" x14ac:dyDescent="0.2">
      <c r="A93" s="34" t="s">
        <v>214</v>
      </c>
      <c r="B93" s="35" t="s">
        <v>215</v>
      </c>
      <c r="C93" s="6">
        <v>2500</v>
      </c>
      <c r="D93" s="6"/>
      <c r="E93" s="6">
        <v>2500</v>
      </c>
      <c r="F93" s="36">
        <v>2500</v>
      </c>
      <c r="G93" s="24">
        <v>2500</v>
      </c>
      <c r="H93" s="19" t="s">
        <v>466</v>
      </c>
    </row>
    <row r="94" spans="1:8" ht="14.45" customHeight="1" x14ac:dyDescent="0.2">
      <c r="A94" s="14" t="s">
        <v>447</v>
      </c>
      <c r="B94" s="35" t="s">
        <v>448</v>
      </c>
      <c r="C94" s="1">
        <v>1050</v>
      </c>
      <c r="E94" s="1">
        <v>1050</v>
      </c>
      <c r="F94" s="36">
        <v>1000</v>
      </c>
      <c r="G94" s="18">
        <v>500</v>
      </c>
      <c r="H94" s="19"/>
    </row>
    <row r="95" spans="1:8" ht="14.45" customHeight="1" x14ac:dyDescent="0.2">
      <c r="A95" s="34"/>
      <c r="B95" s="41" t="s">
        <v>32</v>
      </c>
      <c r="C95" s="9">
        <f>SUM(C90:C93)</f>
        <v>2868</v>
      </c>
      <c r="D95" s="9">
        <f>SUM(D90:D93)</f>
        <v>0</v>
      </c>
      <c r="E95" s="9">
        <f>SUM(E90:E94)</f>
        <v>3918</v>
      </c>
      <c r="F95" s="39">
        <f>SUM(F90:F94)</f>
        <v>5000</v>
      </c>
      <c r="G95" s="18">
        <f>SUM(G90:G94)</f>
        <v>3250</v>
      </c>
      <c r="H95" s="19"/>
    </row>
    <row r="96" spans="1:8" ht="14.45" customHeight="1" x14ac:dyDescent="0.2">
      <c r="A96" s="34"/>
      <c r="B96" s="35"/>
      <c r="C96" s="6"/>
      <c r="D96" s="6"/>
      <c r="E96" s="6"/>
      <c r="F96" s="36"/>
      <c r="H96" s="19"/>
    </row>
    <row r="97" spans="1:8" ht="14.45" customHeight="1" x14ac:dyDescent="0.2">
      <c r="A97" s="34"/>
      <c r="B97" s="35"/>
      <c r="C97" s="6"/>
      <c r="D97" s="6"/>
      <c r="E97" s="6"/>
      <c r="F97" s="36"/>
      <c r="H97" s="19"/>
    </row>
    <row r="98" spans="1:8" ht="14.45" customHeight="1" x14ac:dyDescent="0.2">
      <c r="A98" s="34"/>
      <c r="B98" s="35"/>
      <c r="C98" s="6"/>
      <c r="D98" s="6"/>
      <c r="E98" s="6"/>
      <c r="F98" s="36"/>
      <c r="H98" s="19"/>
    </row>
    <row r="99" spans="1:8" ht="14.45" customHeight="1" x14ac:dyDescent="0.2">
      <c r="A99" s="34"/>
      <c r="B99" s="35"/>
      <c r="C99" s="6"/>
      <c r="D99" s="6"/>
      <c r="E99" s="6"/>
      <c r="F99" s="36"/>
      <c r="H99" s="19"/>
    </row>
    <row r="100" spans="1:8" ht="14.45" customHeight="1" x14ac:dyDescent="0.2">
      <c r="A100" s="34"/>
      <c r="B100" s="35"/>
      <c r="C100" s="6"/>
      <c r="D100" s="6"/>
      <c r="E100" s="6"/>
      <c r="F100" s="36"/>
      <c r="H100" s="19"/>
    </row>
    <row r="101" spans="1:8" ht="14.45" customHeight="1" x14ac:dyDescent="0.2">
      <c r="A101" s="34"/>
      <c r="B101" s="35"/>
      <c r="C101" s="6"/>
      <c r="D101" s="6"/>
      <c r="E101" s="6"/>
      <c r="F101" s="36"/>
      <c r="H101" s="19"/>
    </row>
    <row r="102" spans="1:8" ht="14.45" customHeight="1" x14ac:dyDescent="0.2">
      <c r="A102" s="34"/>
      <c r="B102" s="35"/>
      <c r="C102" s="6"/>
      <c r="D102" s="6"/>
      <c r="E102" s="6"/>
      <c r="F102" s="36"/>
      <c r="H102" s="19"/>
    </row>
    <row r="103" spans="1:8" ht="14.45" customHeight="1" x14ac:dyDescent="0.2">
      <c r="A103" s="34"/>
      <c r="B103" s="35"/>
      <c r="C103" s="6"/>
      <c r="D103" s="6"/>
      <c r="E103" s="6"/>
      <c r="F103" s="36"/>
      <c r="H103" s="19"/>
    </row>
    <row r="104" spans="1:8" ht="14.45" customHeight="1" x14ac:dyDescent="0.2">
      <c r="A104" s="4" t="s">
        <v>2</v>
      </c>
      <c r="B104" s="4" t="s">
        <v>0</v>
      </c>
      <c r="C104" s="15" t="s">
        <v>462</v>
      </c>
      <c r="D104" s="5" t="s">
        <v>449</v>
      </c>
      <c r="E104" s="5" t="s">
        <v>1</v>
      </c>
      <c r="F104" s="5" t="s">
        <v>445</v>
      </c>
      <c r="G104" s="16" t="s">
        <v>444</v>
      </c>
      <c r="H104" s="5" t="s">
        <v>138</v>
      </c>
    </row>
    <row r="105" spans="1:8" ht="14.45" customHeight="1" x14ac:dyDescent="0.2"/>
    <row r="106" spans="1:8" ht="14.45" customHeight="1" x14ac:dyDescent="0.2">
      <c r="A106" s="31">
        <v>48900</v>
      </c>
      <c r="B106" s="32" t="s">
        <v>33</v>
      </c>
      <c r="C106" s="6"/>
      <c r="D106" s="6"/>
      <c r="E106" s="6"/>
      <c r="F106" s="6"/>
      <c r="H106" s="19"/>
    </row>
    <row r="107" spans="1:8" ht="14.45" customHeight="1" x14ac:dyDescent="0.2">
      <c r="A107" s="34" t="s">
        <v>216</v>
      </c>
      <c r="B107" s="35" t="s">
        <v>217</v>
      </c>
      <c r="C107" s="6">
        <v>0</v>
      </c>
      <c r="D107" s="6"/>
      <c r="E107" s="6">
        <f t="shared" ref="E107" si="2">SUM(C107+D107)</f>
        <v>0</v>
      </c>
      <c r="F107" s="36">
        <v>650</v>
      </c>
      <c r="H107" s="19"/>
    </row>
    <row r="108" spans="1:8" ht="14.45" customHeight="1" x14ac:dyDescent="0.2">
      <c r="A108" s="34" t="s">
        <v>218</v>
      </c>
      <c r="B108" s="35" t="s">
        <v>219</v>
      </c>
      <c r="C108" s="6">
        <v>8010.76</v>
      </c>
      <c r="D108" s="6">
        <v>2000</v>
      </c>
      <c r="E108" s="6">
        <v>10010.76</v>
      </c>
      <c r="F108" s="36">
        <v>8400</v>
      </c>
      <c r="G108" s="17">
        <v>7500</v>
      </c>
      <c r="H108" s="17" t="s">
        <v>450</v>
      </c>
    </row>
    <row r="109" spans="1:8" ht="14.45" customHeight="1" x14ac:dyDescent="0.2">
      <c r="A109" s="34" t="s">
        <v>220</v>
      </c>
      <c r="B109" s="35" t="s">
        <v>221</v>
      </c>
      <c r="C109" s="6"/>
      <c r="D109" s="6"/>
      <c r="E109" s="6"/>
      <c r="F109" s="36">
        <v>0</v>
      </c>
      <c r="H109" s="19" t="s">
        <v>11</v>
      </c>
    </row>
    <row r="110" spans="1:8" ht="14.45" customHeight="1" x14ac:dyDescent="0.2">
      <c r="A110" s="34" t="s">
        <v>222</v>
      </c>
      <c r="B110" s="35" t="s">
        <v>223</v>
      </c>
      <c r="C110" s="6">
        <v>10849.29</v>
      </c>
      <c r="D110" s="6">
        <v>5000</v>
      </c>
      <c r="E110" s="6">
        <v>15849.29</v>
      </c>
      <c r="F110" s="36">
        <v>12000</v>
      </c>
      <c r="G110" s="17">
        <v>14000</v>
      </c>
      <c r="H110" s="17" t="s">
        <v>477</v>
      </c>
    </row>
    <row r="111" spans="1:8" ht="14.45" customHeight="1" x14ac:dyDescent="0.2">
      <c r="A111" s="34" t="s">
        <v>224</v>
      </c>
      <c r="B111" s="35" t="s">
        <v>225</v>
      </c>
      <c r="C111" s="6">
        <v>1757.21</v>
      </c>
      <c r="D111" s="6">
        <v>500</v>
      </c>
      <c r="E111" s="6">
        <v>2257.21</v>
      </c>
      <c r="F111" s="36">
        <v>2200</v>
      </c>
      <c r="G111" s="17">
        <v>2200</v>
      </c>
      <c r="H111" s="19" t="s">
        <v>11</v>
      </c>
    </row>
    <row r="112" spans="1:8" ht="14.45" customHeight="1" x14ac:dyDescent="0.2">
      <c r="A112" s="34" t="s">
        <v>226</v>
      </c>
      <c r="B112" s="35" t="s">
        <v>227</v>
      </c>
      <c r="C112" s="6">
        <v>5309</v>
      </c>
      <c r="D112" s="6">
        <v>0</v>
      </c>
      <c r="E112" s="6">
        <v>5309</v>
      </c>
      <c r="F112" s="36">
        <v>1000</v>
      </c>
      <c r="G112" s="17">
        <v>1200</v>
      </c>
      <c r="H112" s="19" t="s">
        <v>467</v>
      </c>
    </row>
    <row r="113" spans="1:8" ht="14.45" customHeight="1" x14ac:dyDescent="0.2">
      <c r="A113" s="34" t="s">
        <v>34</v>
      </c>
      <c r="B113" s="35" t="s">
        <v>126</v>
      </c>
      <c r="C113" s="6"/>
      <c r="D113" s="6"/>
      <c r="E113" s="6"/>
      <c r="F113" s="36"/>
      <c r="H113" s="19"/>
    </row>
    <row r="114" spans="1:8" ht="14.45" customHeight="1" x14ac:dyDescent="0.2">
      <c r="A114" s="34" t="s">
        <v>125</v>
      </c>
      <c r="B114" s="35" t="s">
        <v>6</v>
      </c>
      <c r="C114" s="6">
        <v>9989.32</v>
      </c>
      <c r="D114" s="6"/>
      <c r="E114" s="6">
        <v>9989.32</v>
      </c>
      <c r="F114" s="36">
        <v>5000</v>
      </c>
      <c r="G114" s="17">
        <v>5000</v>
      </c>
      <c r="H114" s="19"/>
    </row>
    <row r="115" spans="1:8" ht="14.45" customHeight="1" x14ac:dyDescent="0.2">
      <c r="A115" s="32"/>
      <c r="B115" s="41" t="s">
        <v>35</v>
      </c>
      <c r="C115" s="9">
        <f>SUM(C107:C114)</f>
        <v>35915.58</v>
      </c>
      <c r="D115" s="9">
        <f>SUM(D107:D114)</f>
        <v>7500</v>
      </c>
      <c r="E115" s="9">
        <f>SUM(E107:E114)</f>
        <v>43415.58</v>
      </c>
      <c r="F115" s="39">
        <f>SUM(F107:F114)</f>
        <v>29250</v>
      </c>
      <c r="G115" s="18">
        <f>SUM(G107:G114)</f>
        <v>29900</v>
      </c>
      <c r="H115" s="19"/>
    </row>
    <row r="116" spans="1:8" ht="14.45" customHeight="1" x14ac:dyDescent="0.2">
      <c r="A116" s="34"/>
      <c r="B116" s="35"/>
      <c r="C116" s="6"/>
      <c r="D116" s="6"/>
      <c r="E116" s="6"/>
      <c r="F116" s="36"/>
      <c r="H116" s="19"/>
    </row>
    <row r="117" spans="1:8" ht="14.45" customHeight="1" x14ac:dyDescent="0.2">
      <c r="A117" s="33">
        <v>49000</v>
      </c>
      <c r="B117" s="34" t="s">
        <v>228</v>
      </c>
      <c r="C117" s="6"/>
      <c r="D117" s="6"/>
      <c r="E117" s="6"/>
      <c r="F117" s="36"/>
      <c r="H117" s="19"/>
    </row>
    <row r="118" spans="1:8" ht="14.45" customHeight="1" x14ac:dyDescent="0.2">
      <c r="A118" s="33">
        <v>49200</v>
      </c>
      <c r="B118" s="34" t="s">
        <v>229</v>
      </c>
      <c r="C118" s="6"/>
      <c r="D118" s="6"/>
      <c r="E118" s="6"/>
      <c r="F118" s="36"/>
      <c r="H118" s="19"/>
    </row>
    <row r="119" spans="1:8" ht="14.45" customHeight="1" x14ac:dyDescent="0.2">
      <c r="A119" s="34" t="s">
        <v>230</v>
      </c>
      <c r="B119" s="35" t="s">
        <v>231</v>
      </c>
      <c r="C119" s="6"/>
      <c r="D119" s="6"/>
      <c r="E119" s="6">
        <f>SUM(C119+D119)</f>
        <v>0</v>
      </c>
      <c r="F119" s="36" t="s">
        <v>11</v>
      </c>
      <c r="G119" s="17">
        <v>0</v>
      </c>
      <c r="H119" s="19"/>
    </row>
    <row r="120" spans="1:8" ht="14.45" customHeight="1" x14ac:dyDescent="0.2">
      <c r="A120" s="34" t="s">
        <v>232</v>
      </c>
      <c r="B120" s="35" t="s">
        <v>233</v>
      </c>
      <c r="C120" s="6"/>
      <c r="D120" s="6"/>
      <c r="E120" s="6">
        <f>SUM(C120+D120)</f>
        <v>0</v>
      </c>
      <c r="F120" s="36" t="s">
        <v>152</v>
      </c>
      <c r="G120" s="17">
        <v>0</v>
      </c>
      <c r="H120" s="19"/>
    </row>
    <row r="121" spans="1:8" ht="14.45" customHeight="1" x14ac:dyDescent="0.2">
      <c r="A121" s="34" t="s">
        <v>234</v>
      </c>
      <c r="B121" s="35" t="s">
        <v>235</v>
      </c>
      <c r="C121" s="6"/>
      <c r="D121" s="6"/>
      <c r="E121" s="6">
        <f>SUM(C121+D121)</f>
        <v>0</v>
      </c>
      <c r="F121" s="36"/>
      <c r="H121" s="19"/>
    </row>
    <row r="122" spans="1:8" ht="14.45" customHeight="1" x14ac:dyDescent="0.2">
      <c r="A122" s="34" t="s">
        <v>236</v>
      </c>
      <c r="B122" s="35" t="s">
        <v>237</v>
      </c>
      <c r="C122" s="6"/>
      <c r="D122" s="6"/>
      <c r="E122" s="6"/>
      <c r="F122" s="36"/>
      <c r="G122" s="24"/>
      <c r="H122" s="19" t="s">
        <v>11</v>
      </c>
    </row>
    <row r="123" spans="1:8" ht="14.45" customHeight="1" x14ac:dyDescent="0.2">
      <c r="A123" s="34" t="s">
        <v>150</v>
      </c>
      <c r="B123" s="35" t="s">
        <v>151</v>
      </c>
      <c r="C123" s="6"/>
      <c r="D123" s="6">
        <v>40000</v>
      </c>
      <c r="E123" s="6">
        <v>40000</v>
      </c>
      <c r="F123" s="36"/>
      <c r="H123" s="19" t="s">
        <v>482</v>
      </c>
    </row>
    <row r="124" spans="1:8" ht="14.45" customHeight="1" x14ac:dyDescent="0.2">
      <c r="A124" s="43" t="s">
        <v>451</v>
      </c>
      <c r="B124" s="35" t="s">
        <v>452</v>
      </c>
      <c r="C124" s="1">
        <v>190000</v>
      </c>
      <c r="E124" s="1">
        <v>190000</v>
      </c>
      <c r="F124" s="36">
        <v>190000</v>
      </c>
      <c r="H124" s="19"/>
    </row>
    <row r="125" spans="1:8" ht="14.45" customHeight="1" x14ac:dyDescent="0.2">
      <c r="A125" s="43" t="s">
        <v>453</v>
      </c>
      <c r="B125" s="35" t="s">
        <v>454</v>
      </c>
      <c r="D125" s="1">
        <v>48435.56</v>
      </c>
      <c r="E125" s="1">
        <v>48435.56</v>
      </c>
      <c r="F125" s="55">
        <v>48435.56</v>
      </c>
    </row>
    <row r="126" spans="1:8" ht="14.45" customHeight="1" x14ac:dyDescent="0.2">
      <c r="A126" s="34"/>
      <c r="B126" s="41" t="s">
        <v>36</v>
      </c>
      <c r="C126" s="9">
        <f>SUM(C119:C125)</f>
        <v>190000</v>
      </c>
      <c r="D126" s="9">
        <f>SUM(D119:D125)</f>
        <v>88435.56</v>
      </c>
      <c r="E126" s="39">
        <f>SUM(E119:E125)</f>
        <v>278435.56</v>
      </c>
      <c r="F126" s="39">
        <f>SUM(F119:F125)</f>
        <v>238435.56</v>
      </c>
      <c r="G126" s="18">
        <f>SUM(G119:G123)</f>
        <v>0</v>
      </c>
    </row>
    <row r="127" spans="1:8" ht="14.45" customHeight="1" x14ac:dyDescent="0.2">
      <c r="A127" s="14"/>
      <c r="B127" s="11" t="s">
        <v>139</v>
      </c>
      <c r="C127" s="13">
        <f>SUM(C15+C30+C42+C60+C67+C76+C82+87+C95+C115+C126)</f>
        <v>1598359.2500000002</v>
      </c>
      <c r="D127" s="13">
        <f>SUM(D15+D126+D115+D95+D82+D76+D67+D60+D46+D42+D30)</f>
        <v>201182.28999999998</v>
      </c>
      <c r="E127" s="13">
        <f>SUM(E15+E30+E42+E60+E66+E76+E82+E87+E95+E115+E126)</f>
        <v>1824118.28</v>
      </c>
      <c r="F127" s="45">
        <f>SUM(F15+F30+F42+F46+F60+F67+F76+F82+F95+F115+F126)</f>
        <v>1560609.56</v>
      </c>
      <c r="G127" s="13">
        <f>SUM(G15+G30+G42+G46+G60+G67+G76+G82+G87+G95+G115+G126)</f>
        <v>1379030.6400000001</v>
      </c>
    </row>
    <row r="128" spans="1:8" ht="14.45" customHeight="1" x14ac:dyDescent="0.2">
      <c r="A128" s="31">
        <v>51000</v>
      </c>
      <c r="B128" s="32" t="s">
        <v>37</v>
      </c>
      <c r="C128" s="6"/>
      <c r="D128" s="6"/>
      <c r="E128" s="6"/>
      <c r="F128" s="36"/>
    </row>
    <row r="129" spans="1:8" ht="14.45" customHeight="1" x14ac:dyDescent="0.2">
      <c r="A129" s="31"/>
      <c r="B129" s="32"/>
      <c r="C129" s="6"/>
      <c r="D129" s="6"/>
      <c r="E129" s="6"/>
      <c r="F129" s="36"/>
    </row>
    <row r="130" spans="1:8" ht="14.45" customHeight="1" x14ac:dyDescent="0.2">
      <c r="A130" s="31">
        <v>51100</v>
      </c>
      <c r="B130" s="32" t="s">
        <v>38</v>
      </c>
      <c r="C130" s="6"/>
      <c r="D130" s="6"/>
      <c r="E130" s="6"/>
      <c r="F130" s="36"/>
    </row>
    <row r="131" spans="1:8" ht="14.45" customHeight="1" x14ac:dyDescent="0.2">
      <c r="A131" s="34" t="s">
        <v>238</v>
      </c>
      <c r="B131" s="35" t="s">
        <v>239</v>
      </c>
      <c r="C131" s="6">
        <v>25327.439999999999</v>
      </c>
      <c r="D131" s="6">
        <v>6331.86</v>
      </c>
      <c r="E131" s="6">
        <v>31659.3</v>
      </c>
      <c r="F131" s="36">
        <v>38000</v>
      </c>
      <c r="G131" s="17">
        <v>38000</v>
      </c>
      <c r="H131" s="19" t="s">
        <v>11</v>
      </c>
    </row>
    <row r="132" spans="1:8" ht="14.45" customHeight="1" x14ac:dyDescent="0.2">
      <c r="A132" s="34" t="s">
        <v>240</v>
      </c>
      <c r="B132" s="35" t="s">
        <v>241</v>
      </c>
      <c r="C132" s="6">
        <v>5006.93</v>
      </c>
      <c r="D132" s="6">
        <v>1000</v>
      </c>
      <c r="E132" s="6">
        <v>6006.93</v>
      </c>
      <c r="F132" s="36">
        <v>6144.56</v>
      </c>
      <c r="G132" s="17">
        <v>6200</v>
      </c>
    </row>
    <row r="133" spans="1:8" ht="14.45" customHeight="1" x14ac:dyDescent="0.2">
      <c r="A133" s="34"/>
      <c r="B133" s="41" t="s">
        <v>39</v>
      </c>
      <c r="C133" s="9">
        <f>SUM(C131:C132)</f>
        <v>30334.37</v>
      </c>
      <c r="D133" s="9">
        <f>SUM(D131:D132)</f>
        <v>7331.86</v>
      </c>
      <c r="E133" s="9">
        <f>SUM(E131:E132)</f>
        <v>37666.229999999996</v>
      </c>
      <c r="F133" s="39">
        <f>SUM(F131:F132)</f>
        <v>44144.56</v>
      </c>
      <c r="G133" s="18">
        <f>SUM(G131:G132)</f>
        <v>44200</v>
      </c>
    </row>
    <row r="134" spans="1:8" ht="14.45" customHeight="1" x14ac:dyDescent="0.2">
      <c r="A134" s="34"/>
      <c r="B134" s="35"/>
      <c r="C134" s="6"/>
      <c r="D134" s="6"/>
      <c r="E134" s="6"/>
      <c r="F134" s="36"/>
    </row>
    <row r="135" spans="1:8" ht="14.45" customHeight="1" x14ac:dyDescent="0.2">
      <c r="A135" s="31">
        <v>51300</v>
      </c>
      <c r="B135" s="32" t="s">
        <v>40</v>
      </c>
      <c r="C135" s="9"/>
      <c r="D135" s="9">
        <v>3000</v>
      </c>
      <c r="E135" s="9">
        <v>3000</v>
      </c>
      <c r="F135" s="39">
        <v>5000</v>
      </c>
      <c r="G135" s="18">
        <v>5000</v>
      </c>
    </row>
    <row r="136" spans="1:8" ht="14.45" customHeight="1" x14ac:dyDescent="0.2">
      <c r="A136" s="33"/>
      <c r="B136" s="34"/>
      <c r="C136" s="6" t="s">
        <v>11</v>
      </c>
      <c r="D136" s="6"/>
      <c r="E136" s="6"/>
      <c r="F136" s="36"/>
    </row>
    <row r="137" spans="1:8" ht="14.45" customHeight="1" x14ac:dyDescent="0.2">
      <c r="A137" s="33"/>
      <c r="B137" s="34"/>
      <c r="C137" s="6"/>
      <c r="D137" s="6"/>
      <c r="E137" s="6"/>
      <c r="F137" s="6"/>
    </row>
    <row r="138" spans="1:8" ht="14.45" customHeight="1" x14ac:dyDescent="0.2">
      <c r="A138" s="4" t="s">
        <v>2</v>
      </c>
      <c r="B138" s="4" t="s">
        <v>0</v>
      </c>
      <c r="C138" s="15" t="s">
        <v>462</v>
      </c>
      <c r="D138" s="5" t="s">
        <v>441</v>
      </c>
      <c r="E138" s="5" t="s">
        <v>1</v>
      </c>
      <c r="F138" s="5" t="s">
        <v>445</v>
      </c>
      <c r="G138" s="16" t="s">
        <v>444</v>
      </c>
      <c r="H138" s="5" t="s">
        <v>138</v>
      </c>
    </row>
    <row r="139" spans="1:8" ht="14.45" customHeight="1" x14ac:dyDescent="0.2"/>
    <row r="140" spans="1:8" ht="14.45" customHeight="1" x14ac:dyDescent="0.2">
      <c r="A140" s="31">
        <v>51400</v>
      </c>
      <c r="B140" s="32" t="s">
        <v>46</v>
      </c>
      <c r="C140" s="6"/>
      <c r="D140" s="6"/>
      <c r="E140" s="6"/>
      <c r="F140" s="6"/>
    </row>
    <row r="141" spans="1:8" ht="14.45" customHeight="1" x14ac:dyDescent="0.2">
      <c r="A141" s="31">
        <v>51410</v>
      </c>
      <c r="B141" s="32" t="s">
        <v>41</v>
      </c>
      <c r="C141" s="6"/>
      <c r="D141" s="6"/>
      <c r="E141" s="6"/>
      <c r="F141" s="36"/>
    </row>
    <row r="142" spans="1:8" ht="14.45" customHeight="1" x14ac:dyDescent="0.2">
      <c r="A142" s="34" t="s">
        <v>242</v>
      </c>
      <c r="B142" s="35" t="s">
        <v>243</v>
      </c>
      <c r="C142" s="6">
        <v>39174</v>
      </c>
      <c r="D142" s="6">
        <v>11753</v>
      </c>
      <c r="E142" s="6">
        <v>50927</v>
      </c>
      <c r="F142" s="36">
        <v>52590</v>
      </c>
      <c r="G142" s="17">
        <v>54590</v>
      </c>
      <c r="H142" s="6"/>
    </row>
    <row r="143" spans="1:8" ht="14.45" customHeight="1" x14ac:dyDescent="0.2">
      <c r="A143" s="34" t="s">
        <v>244</v>
      </c>
      <c r="B143" s="35" t="s">
        <v>160</v>
      </c>
      <c r="C143" s="6">
        <v>2816</v>
      </c>
      <c r="D143" s="6">
        <v>200</v>
      </c>
      <c r="E143" s="6">
        <v>3016</v>
      </c>
      <c r="F143" s="36">
        <v>3500</v>
      </c>
      <c r="G143" s="17">
        <v>3500</v>
      </c>
    </row>
    <row r="144" spans="1:8" ht="14.45" customHeight="1" x14ac:dyDescent="0.2">
      <c r="A144" s="34" t="s">
        <v>245</v>
      </c>
      <c r="B144" s="35" t="s">
        <v>246</v>
      </c>
      <c r="C144" s="6">
        <v>65</v>
      </c>
      <c r="D144" s="6">
        <v>150</v>
      </c>
      <c r="E144" s="6">
        <v>215</v>
      </c>
      <c r="F144" s="36">
        <v>3500</v>
      </c>
      <c r="G144" s="17">
        <v>2000</v>
      </c>
      <c r="H144" s="6"/>
    </row>
    <row r="145" spans="1:8" ht="14.45" customHeight="1" x14ac:dyDescent="0.2">
      <c r="A145" s="34" t="s">
        <v>247</v>
      </c>
      <c r="B145" s="35" t="s">
        <v>248</v>
      </c>
      <c r="C145" s="6">
        <v>0</v>
      </c>
      <c r="D145" s="6">
        <v>0</v>
      </c>
      <c r="E145" s="6">
        <v>0</v>
      </c>
      <c r="F145" s="36">
        <v>3500</v>
      </c>
      <c r="G145" s="17">
        <v>3500</v>
      </c>
      <c r="H145" s="6"/>
    </row>
    <row r="146" spans="1:8" ht="14.45" customHeight="1" x14ac:dyDescent="0.2">
      <c r="A146" s="34" t="s">
        <v>249</v>
      </c>
      <c r="B146" s="35" t="s">
        <v>250</v>
      </c>
      <c r="C146" s="6">
        <v>9211.76</v>
      </c>
      <c r="D146" s="6">
        <v>2000</v>
      </c>
      <c r="E146" s="6">
        <v>11211.76</v>
      </c>
      <c r="F146" s="36">
        <v>7500</v>
      </c>
      <c r="G146" s="17">
        <v>10000</v>
      </c>
      <c r="H146" s="6" t="s">
        <v>469</v>
      </c>
    </row>
    <row r="147" spans="1:8" ht="14.45" customHeight="1" x14ac:dyDescent="0.2">
      <c r="A147" s="14" t="s">
        <v>158</v>
      </c>
      <c r="B147" s="35" t="s">
        <v>159</v>
      </c>
      <c r="C147" s="6">
        <v>301</v>
      </c>
      <c r="D147" s="6">
        <v>15</v>
      </c>
      <c r="E147" s="6">
        <v>316</v>
      </c>
      <c r="F147" s="36">
        <v>400</v>
      </c>
      <c r="G147" s="17">
        <v>400</v>
      </c>
    </row>
    <row r="148" spans="1:8" ht="14.45" customHeight="1" x14ac:dyDescent="0.2">
      <c r="A148" s="31">
        <v>51420</v>
      </c>
      <c r="B148" s="32" t="s">
        <v>42</v>
      </c>
      <c r="C148" s="6"/>
      <c r="D148" s="6"/>
      <c r="E148" s="6"/>
      <c r="F148" s="36"/>
      <c r="H148" s="6"/>
    </row>
    <row r="149" spans="1:8" ht="14.45" customHeight="1" x14ac:dyDescent="0.2">
      <c r="A149" s="34" t="s">
        <v>251</v>
      </c>
      <c r="B149" s="35" t="s">
        <v>252</v>
      </c>
      <c r="C149" s="6">
        <v>3534</v>
      </c>
      <c r="D149" s="6">
        <v>250</v>
      </c>
      <c r="E149" s="6">
        <v>3784</v>
      </c>
      <c r="F149" s="36">
        <v>4000</v>
      </c>
      <c r="G149" s="17">
        <v>8000</v>
      </c>
      <c r="H149" s="6" t="s">
        <v>470</v>
      </c>
    </row>
    <row r="150" spans="1:8" ht="14.45" customHeight="1" x14ac:dyDescent="0.2">
      <c r="A150" s="34" t="s">
        <v>253</v>
      </c>
      <c r="B150" s="35" t="s">
        <v>254</v>
      </c>
      <c r="C150" s="6">
        <v>3910.75</v>
      </c>
      <c r="D150" s="6">
        <v>90</v>
      </c>
      <c r="E150" s="6">
        <v>4000.75</v>
      </c>
      <c r="F150" s="36">
        <v>3000</v>
      </c>
      <c r="G150" s="17">
        <v>6000</v>
      </c>
    </row>
    <row r="151" spans="1:8" ht="14.45" customHeight="1" x14ac:dyDescent="0.2">
      <c r="A151" s="34"/>
      <c r="B151" s="41" t="s">
        <v>45</v>
      </c>
      <c r="C151" s="9">
        <f>SUM(C142:C150)</f>
        <v>59012.51</v>
      </c>
      <c r="D151" s="9">
        <f>SUM(D142:D150)</f>
        <v>14458</v>
      </c>
      <c r="E151" s="9">
        <f>SUM(E142:E150)</f>
        <v>73470.510000000009</v>
      </c>
      <c r="F151" s="39">
        <f>SUM(F142:F150)</f>
        <v>77990</v>
      </c>
      <c r="G151" s="18">
        <f>SUM(G142:G150)</f>
        <v>87990</v>
      </c>
    </row>
    <row r="152" spans="1:8" ht="14.45" customHeight="1" x14ac:dyDescent="0.2">
      <c r="A152" s="34"/>
      <c r="B152" s="35"/>
      <c r="C152" s="6"/>
      <c r="D152" s="6"/>
      <c r="E152" s="6"/>
      <c r="F152" s="36"/>
    </row>
    <row r="153" spans="1:8" ht="14.45" customHeight="1" x14ac:dyDescent="0.2">
      <c r="A153" s="31">
        <v>51500</v>
      </c>
      <c r="B153" s="32" t="s">
        <v>43</v>
      </c>
      <c r="C153" s="6"/>
      <c r="D153" s="6"/>
      <c r="E153" s="6"/>
      <c r="F153" s="36"/>
      <c r="H153" s="19" t="s">
        <v>11</v>
      </c>
    </row>
    <row r="154" spans="1:8" ht="14.45" customHeight="1" x14ac:dyDescent="0.2">
      <c r="A154" s="43" t="s">
        <v>163</v>
      </c>
      <c r="B154" s="43" t="s">
        <v>456</v>
      </c>
      <c r="C154" s="52">
        <v>12</v>
      </c>
      <c r="D154" s="6">
        <v>0</v>
      </c>
      <c r="E154" s="52">
        <v>12</v>
      </c>
      <c r="F154" s="36">
        <v>0</v>
      </c>
      <c r="G154" s="17">
        <v>50</v>
      </c>
      <c r="H154" s="6"/>
    </row>
    <row r="155" spans="1:8" ht="14.45" customHeight="1" x14ac:dyDescent="0.2">
      <c r="A155" s="43" t="s">
        <v>455</v>
      </c>
      <c r="B155" s="43" t="s">
        <v>457</v>
      </c>
      <c r="C155" s="1">
        <v>7908.5</v>
      </c>
      <c r="D155" s="1">
        <v>4000</v>
      </c>
      <c r="E155" s="1">
        <v>11908.5</v>
      </c>
      <c r="F155" s="36">
        <v>12000</v>
      </c>
      <c r="G155" s="17">
        <v>14000</v>
      </c>
    </row>
    <row r="156" spans="1:8" ht="13.7" customHeight="1" x14ac:dyDescent="0.2">
      <c r="A156" s="31">
        <v>51510</v>
      </c>
      <c r="B156" s="32" t="s">
        <v>44</v>
      </c>
      <c r="C156" s="6"/>
      <c r="D156" s="6"/>
      <c r="E156" s="6"/>
    </row>
    <row r="157" spans="1:8" ht="14.45" customHeight="1" x14ac:dyDescent="0.2">
      <c r="A157" s="34" t="s">
        <v>255</v>
      </c>
      <c r="B157" s="35" t="s">
        <v>256</v>
      </c>
      <c r="C157" s="6">
        <v>4800</v>
      </c>
      <c r="D157" s="6">
        <v>2400</v>
      </c>
      <c r="E157" s="6">
        <v>7200</v>
      </c>
      <c r="F157" s="36">
        <v>9600</v>
      </c>
      <c r="G157" s="24">
        <v>10000</v>
      </c>
      <c r="H157" s="6"/>
    </row>
    <row r="158" spans="1:8" ht="14.45" customHeight="1" x14ac:dyDescent="0.2">
      <c r="A158" s="34" t="s">
        <v>257</v>
      </c>
      <c r="B158" s="35" t="s">
        <v>258</v>
      </c>
      <c r="C158" s="6">
        <v>1462.11</v>
      </c>
      <c r="D158" s="6">
        <v>200</v>
      </c>
      <c r="E158" s="6">
        <v>1662.11</v>
      </c>
      <c r="F158" s="36">
        <v>1500</v>
      </c>
      <c r="G158" s="17">
        <v>2000</v>
      </c>
    </row>
    <row r="159" spans="1:8" ht="14.45" customHeight="1" x14ac:dyDescent="0.2">
      <c r="A159" s="34" t="s">
        <v>259</v>
      </c>
      <c r="B159" s="35" t="s">
        <v>246</v>
      </c>
      <c r="C159" s="6">
        <v>182.61</v>
      </c>
      <c r="D159" s="6">
        <v>0</v>
      </c>
      <c r="E159" s="6">
        <v>182.61</v>
      </c>
      <c r="F159" s="36">
        <v>1500</v>
      </c>
      <c r="G159" s="17">
        <v>1000</v>
      </c>
    </row>
    <row r="160" spans="1:8" ht="14.45" customHeight="1" x14ac:dyDescent="0.2">
      <c r="A160" s="34" t="s">
        <v>260</v>
      </c>
      <c r="B160" s="35" t="s">
        <v>261</v>
      </c>
      <c r="C160" s="6">
        <v>406.5</v>
      </c>
      <c r="D160" s="6">
        <v>0</v>
      </c>
      <c r="E160" s="6">
        <v>406.5</v>
      </c>
      <c r="F160" s="36">
        <v>200</v>
      </c>
      <c r="G160" s="17">
        <v>400</v>
      </c>
      <c r="H160" s="6"/>
    </row>
    <row r="161" spans="1:8" ht="14.45" customHeight="1" x14ac:dyDescent="0.2">
      <c r="A161" s="31">
        <v>51520</v>
      </c>
      <c r="B161" s="32" t="s">
        <v>47</v>
      </c>
      <c r="C161" s="6"/>
      <c r="D161" s="6"/>
      <c r="E161" s="6"/>
      <c r="F161" s="36"/>
    </row>
    <row r="162" spans="1:8" ht="14.45" customHeight="1" x14ac:dyDescent="0.2">
      <c r="A162" s="34" t="s">
        <v>262</v>
      </c>
      <c r="B162" s="35" t="s">
        <v>263</v>
      </c>
      <c r="C162" s="6">
        <v>12100</v>
      </c>
      <c r="D162" s="6">
        <v>0</v>
      </c>
      <c r="E162" s="6">
        <v>12100</v>
      </c>
      <c r="F162" s="36">
        <v>12100</v>
      </c>
      <c r="G162" s="17">
        <v>12100</v>
      </c>
      <c r="H162" s="19" t="s">
        <v>11</v>
      </c>
    </row>
    <row r="163" spans="1:8" ht="14.45" customHeight="1" x14ac:dyDescent="0.2">
      <c r="A163" s="33">
        <v>51530</v>
      </c>
      <c r="B163" s="34" t="s">
        <v>264</v>
      </c>
      <c r="C163" s="6"/>
      <c r="D163" s="6">
        <v>9000</v>
      </c>
      <c r="E163" s="6">
        <v>9000</v>
      </c>
      <c r="F163" s="36">
        <v>9000</v>
      </c>
      <c r="G163" s="17">
        <v>0</v>
      </c>
    </row>
    <row r="164" spans="1:8" ht="14.45" customHeight="1" x14ac:dyDescent="0.2">
      <c r="A164" s="33"/>
      <c r="B164" s="32" t="s">
        <v>48</v>
      </c>
      <c r="C164" s="53">
        <f>SUM(C154:C163)</f>
        <v>26871.72</v>
      </c>
      <c r="D164" s="9">
        <f>SUM(D154:D163)</f>
        <v>15600</v>
      </c>
      <c r="E164" s="53">
        <f>SUM(E154:E163)</f>
        <v>42471.72</v>
      </c>
      <c r="F164" s="39">
        <f>SUM(F154:F163)</f>
        <v>45900</v>
      </c>
      <c r="G164" s="18">
        <f>SUM(G154:G163)</f>
        <v>39550</v>
      </c>
    </row>
    <row r="165" spans="1:8" ht="14.45" customHeight="1" x14ac:dyDescent="0.2">
      <c r="A165" s="31">
        <v>51600</v>
      </c>
      <c r="B165" s="32" t="s">
        <v>49</v>
      </c>
      <c r="C165" s="6"/>
      <c r="D165" s="6"/>
      <c r="E165" s="6"/>
      <c r="F165" s="36"/>
    </row>
    <row r="166" spans="1:8" ht="14.45" customHeight="1" x14ac:dyDescent="0.2">
      <c r="A166" s="31">
        <v>51610</v>
      </c>
      <c r="B166" s="32" t="s">
        <v>50</v>
      </c>
      <c r="C166" s="6"/>
      <c r="D166" s="6"/>
      <c r="E166" s="6"/>
      <c r="F166" s="36"/>
    </row>
    <row r="167" spans="1:8" ht="14.45" customHeight="1" x14ac:dyDescent="0.2">
      <c r="A167" s="34" t="s">
        <v>265</v>
      </c>
      <c r="B167" s="35" t="s">
        <v>266</v>
      </c>
      <c r="C167" s="6">
        <v>534.65</v>
      </c>
      <c r="D167" s="6">
        <v>200</v>
      </c>
      <c r="E167" s="6">
        <v>734.65</v>
      </c>
      <c r="F167" s="36">
        <v>3000</v>
      </c>
      <c r="G167" s="17">
        <v>1000</v>
      </c>
      <c r="H167" s="6"/>
    </row>
    <row r="168" spans="1:8" ht="14.45" customHeight="1" x14ac:dyDescent="0.2">
      <c r="A168" s="34" t="s">
        <v>267</v>
      </c>
      <c r="B168" s="35" t="s">
        <v>268</v>
      </c>
      <c r="C168" s="6">
        <v>12508</v>
      </c>
      <c r="D168" s="6">
        <v>4000</v>
      </c>
      <c r="E168" s="6">
        <v>16508</v>
      </c>
      <c r="F168" s="36">
        <v>17000</v>
      </c>
      <c r="G168" s="17">
        <v>17000</v>
      </c>
    </row>
    <row r="169" spans="1:8" ht="14.45" customHeight="1" x14ac:dyDescent="0.2">
      <c r="A169" s="34" t="s">
        <v>269</v>
      </c>
      <c r="B169" s="35" t="s">
        <v>270</v>
      </c>
      <c r="C169" s="6">
        <v>5266.5</v>
      </c>
      <c r="D169" s="6">
        <v>200</v>
      </c>
      <c r="E169" s="6">
        <v>5466.5</v>
      </c>
      <c r="F169" s="36">
        <v>3000</v>
      </c>
      <c r="G169" s="17">
        <v>4000</v>
      </c>
    </row>
    <row r="170" spans="1:8" ht="14.45" customHeight="1" x14ac:dyDescent="0.2">
      <c r="A170" s="34" t="s">
        <v>271</v>
      </c>
      <c r="B170" s="35" t="s">
        <v>272</v>
      </c>
      <c r="C170" s="6"/>
      <c r="D170" s="6"/>
      <c r="E170" s="6">
        <v>0</v>
      </c>
      <c r="F170" s="36">
        <v>1300</v>
      </c>
      <c r="G170" s="17">
        <v>0</v>
      </c>
    </row>
    <row r="171" spans="1:8" ht="14.45" customHeight="1" x14ac:dyDescent="0.2">
      <c r="A171" s="34" t="s">
        <v>273</v>
      </c>
      <c r="B171" s="35" t="s">
        <v>274</v>
      </c>
      <c r="C171" s="6">
        <v>63.71</v>
      </c>
      <c r="D171" s="6"/>
      <c r="E171" s="6">
        <v>63.71</v>
      </c>
      <c r="F171" s="36">
        <v>300</v>
      </c>
      <c r="G171" s="17">
        <v>100</v>
      </c>
    </row>
    <row r="172" spans="1:8" ht="14.45" customHeight="1" x14ac:dyDescent="0.2">
      <c r="A172" s="4" t="s">
        <v>2</v>
      </c>
      <c r="B172" s="4" t="s">
        <v>0</v>
      </c>
      <c r="C172" s="15" t="s">
        <v>462</v>
      </c>
      <c r="D172" s="5" t="s">
        <v>441</v>
      </c>
      <c r="E172" s="5" t="s">
        <v>1</v>
      </c>
      <c r="F172" s="5" t="s">
        <v>445</v>
      </c>
      <c r="G172" s="16" t="s">
        <v>444</v>
      </c>
      <c r="H172" s="5" t="s">
        <v>138</v>
      </c>
    </row>
    <row r="173" spans="1:8" ht="14.45" customHeight="1" x14ac:dyDescent="0.2"/>
    <row r="174" spans="1:8" ht="14.45" customHeight="1" x14ac:dyDescent="0.2">
      <c r="A174" s="31">
        <v>51620</v>
      </c>
      <c r="B174" s="32" t="s">
        <v>134</v>
      </c>
      <c r="C174" s="6"/>
      <c r="D174" s="6"/>
      <c r="E174" s="6">
        <f>0</f>
        <v>0</v>
      </c>
      <c r="F174" s="6"/>
    </row>
    <row r="175" spans="1:8" ht="14.45" customHeight="1" x14ac:dyDescent="0.2">
      <c r="A175" s="34" t="s">
        <v>275</v>
      </c>
      <c r="B175" s="35" t="s">
        <v>135</v>
      </c>
      <c r="C175" s="6">
        <v>652.1</v>
      </c>
      <c r="D175" s="6">
        <v>100</v>
      </c>
      <c r="E175" s="6">
        <v>752.1</v>
      </c>
      <c r="F175" s="36">
        <v>1100</v>
      </c>
      <c r="G175" s="17">
        <v>1100</v>
      </c>
      <c r="H175" s="6"/>
    </row>
    <row r="176" spans="1:8" ht="14.45" customHeight="1" x14ac:dyDescent="0.2">
      <c r="A176" s="34" t="s">
        <v>276</v>
      </c>
      <c r="B176" s="35" t="s">
        <v>136</v>
      </c>
      <c r="C176" s="6">
        <v>0</v>
      </c>
      <c r="D176" s="6">
        <v>0</v>
      </c>
      <c r="E176" s="6"/>
      <c r="F176" s="36">
        <v>500</v>
      </c>
      <c r="G176" s="17">
        <v>500</v>
      </c>
    </row>
    <row r="177" spans="1:8" ht="14.45" customHeight="1" x14ac:dyDescent="0.2">
      <c r="A177" s="34" t="s">
        <v>277</v>
      </c>
      <c r="B177" s="35" t="s">
        <v>137</v>
      </c>
      <c r="C177" s="6">
        <v>204.39</v>
      </c>
      <c r="D177" s="6">
        <v>100</v>
      </c>
      <c r="E177" s="6">
        <v>304.39</v>
      </c>
      <c r="F177" s="36">
        <v>200</v>
      </c>
      <c r="G177" s="17">
        <v>200</v>
      </c>
    </row>
    <row r="178" spans="1:8" ht="14.45" customHeight="1" x14ac:dyDescent="0.2">
      <c r="A178" s="34"/>
      <c r="B178" s="41" t="s">
        <v>52</v>
      </c>
      <c r="C178" s="9">
        <f>SUM(C167:C177)</f>
        <v>19229.349999999999</v>
      </c>
      <c r="D178" s="9">
        <f>SUM(D175:D177)</f>
        <v>200</v>
      </c>
      <c r="E178" s="9">
        <f>SUM(E167:E177)</f>
        <v>23829.35</v>
      </c>
      <c r="F178" s="39">
        <f>SUM(F167:F177)</f>
        <v>26400</v>
      </c>
      <c r="G178" s="39">
        <f>SUM(G167:G177)</f>
        <v>23900</v>
      </c>
    </row>
    <row r="179" spans="1:8" ht="14.45" customHeight="1" x14ac:dyDescent="0.2">
      <c r="A179" s="34"/>
      <c r="B179" s="35"/>
      <c r="C179" s="6"/>
      <c r="D179" s="6"/>
      <c r="E179" s="6"/>
      <c r="F179" s="36"/>
    </row>
    <row r="180" spans="1:8" ht="14.45" customHeight="1" x14ac:dyDescent="0.2">
      <c r="A180" s="31">
        <v>51900</v>
      </c>
      <c r="B180" s="32" t="s">
        <v>51</v>
      </c>
      <c r="C180" s="6"/>
      <c r="D180" s="6"/>
      <c r="E180" s="6"/>
      <c r="F180" s="36"/>
    </row>
    <row r="181" spans="1:8" ht="14.45" customHeight="1" x14ac:dyDescent="0.2">
      <c r="A181" s="33">
        <v>51932</v>
      </c>
      <c r="B181" s="34" t="s">
        <v>278</v>
      </c>
      <c r="C181" s="6">
        <v>11435</v>
      </c>
      <c r="D181" s="6">
        <v>3812</v>
      </c>
      <c r="E181" s="6">
        <v>15427</v>
      </c>
      <c r="F181" s="36">
        <v>18000</v>
      </c>
      <c r="G181" s="17">
        <v>18000</v>
      </c>
      <c r="H181" s="19" t="s">
        <v>11</v>
      </c>
    </row>
    <row r="182" spans="1:8" ht="14.45" customHeight="1" x14ac:dyDescent="0.2">
      <c r="A182" s="33">
        <v>51938</v>
      </c>
      <c r="B182" s="34" t="s">
        <v>145</v>
      </c>
      <c r="C182" s="6">
        <v>19106.95</v>
      </c>
      <c r="D182" s="6">
        <v>6369</v>
      </c>
      <c r="E182" s="6">
        <v>25475.95</v>
      </c>
      <c r="F182" s="36">
        <v>28000</v>
      </c>
      <c r="G182" s="17">
        <v>28000</v>
      </c>
      <c r="H182" s="19" t="s">
        <v>11</v>
      </c>
    </row>
    <row r="183" spans="1:8" ht="14.45" customHeight="1" x14ac:dyDescent="0.2">
      <c r="A183" s="33">
        <v>51980</v>
      </c>
      <c r="B183" s="34" t="s">
        <v>279</v>
      </c>
      <c r="C183" s="6"/>
      <c r="D183" s="6"/>
      <c r="E183" s="6"/>
      <c r="F183" s="36"/>
    </row>
    <row r="184" spans="1:8" ht="14.45" customHeight="1" x14ac:dyDescent="0.2">
      <c r="A184" s="34" t="s">
        <v>280</v>
      </c>
      <c r="B184" s="35" t="s">
        <v>281</v>
      </c>
      <c r="C184" s="6">
        <v>5200</v>
      </c>
      <c r="D184" s="6"/>
      <c r="E184" s="6">
        <v>5200</v>
      </c>
      <c r="F184" s="36"/>
      <c r="G184" s="17">
        <v>0</v>
      </c>
      <c r="H184" s="19" t="s">
        <v>11</v>
      </c>
    </row>
    <row r="185" spans="1:8" ht="14.45" customHeight="1" x14ac:dyDescent="0.2">
      <c r="A185" s="32"/>
      <c r="B185" s="41" t="s">
        <v>53</v>
      </c>
      <c r="C185" s="9">
        <f>SUM(C181:C184)</f>
        <v>35741.949999999997</v>
      </c>
      <c r="D185" s="9">
        <v>0</v>
      </c>
      <c r="E185" s="9">
        <f>SUM(E181:E184)</f>
        <v>46102.95</v>
      </c>
      <c r="F185" s="39">
        <f>SUM(F181:F184)</f>
        <v>46000</v>
      </c>
      <c r="G185" s="18">
        <f>SUM(G181:G184)</f>
        <v>46000</v>
      </c>
    </row>
    <row r="186" spans="1:8" ht="14.45" customHeight="1" x14ac:dyDescent="0.2">
      <c r="A186" s="32"/>
      <c r="B186" s="41"/>
      <c r="C186" s="9"/>
      <c r="D186" s="9"/>
      <c r="E186" s="9"/>
      <c r="F186" s="39"/>
    </row>
    <row r="187" spans="1:8" ht="14.45" customHeight="1" x14ac:dyDescent="0.2">
      <c r="A187" s="34"/>
      <c r="B187" s="41" t="s">
        <v>55</v>
      </c>
      <c r="C187" s="12">
        <f>SUM(C133+C135+C151+C164+C178+C185)</f>
        <v>171189.90000000002</v>
      </c>
      <c r="D187" s="12">
        <f>SUM(D133+D135+D151+D164+D178+D185)</f>
        <v>40589.86</v>
      </c>
      <c r="E187" s="12">
        <f>SUM(E185+E178+E164+E151+E135+E133)</f>
        <v>226540.76</v>
      </c>
      <c r="F187" s="46">
        <f>SUM(F133+F135+F151+F164+F178+F185)</f>
        <v>245434.56</v>
      </c>
      <c r="G187" s="22">
        <f>SUM(G133+G135+G151+G164+G178+G185)</f>
        <v>246640</v>
      </c>
    </row>
    <row r="188" spans="1:8" ht="14.45" customHeight="1" x14ac:dyDescent="0.2">
      <c r="A188" s="34"/>
      <c r="B188" s="41"/>
      <c r="C188" s="9"/>
      <c r="D188" s="9"/>
      <c r="E188" s="9"/>
      <c r="F188" s="39"/>
    </row>
    <row r="189" spans="1:8" ht="14.45" customHeight="1" x14ac:dyDescent="0.2">
      <c r="A189" s="31">
        <v>52000</v>
      </c>
      <c r="B189" s="32" t="s">
        <v>54</v>
      </c>
      <c r="C189" s="6"/>
      <c r="D189" s="6"/>
      <c r="E189" s="6"/>
      <c r="F189" s="36"/>
    </row>
    <row r="190" spans="1:8" ht="14.45" customHeight="1" x14ac:dyDescent="0.2">
      <c r="A190" s="31"/>
      <c r="B190" s="32"/>
      <c r="C190" s="6"/>
      <c r="D190" s="6"/>
      <c r="E190" s="6"/>
      <c r="F190" s="36"/>
    </row>
    <row r="191" spans="1:8" ht="14.45" customHeight="1" x14ac:dyDescent="0.2">
      <c r="A191" s="31">
        <v>52110</v>
      </c>
      <c r="B191" s="32" t="s">
        <v>161</v>
      </c>
      <c r="C191" s="6"/>
      <c r="D191" s="6"/>
      <c r="E191" s="6"/>
      <c r="F191" s="36"/>
    </row>
    <row r="192" spans="1:8" ht="14.45" customHeight="1" x14ac:dyDescent="0.2">
      <c r="A192" s="34" t="s">
        <v>282</v>
      </c>
      <c r="B192" s="35" t="s">
        <v>283</v>
      </c>
      <c r="C192" s="6">
        <v>5038.0200000000004</v>
      </c>
      <c r="D192" s="6">
        <v>1680</v>
      </c>
      <c r="E192" s="6">
        <v>6718.02</v>
      </c>
      <c r="F192" s="36">
        <v>6800</v>
      </c>
      <c r="G192" s="17">
        <v>6900</v>
      </c>
      <c r="H192" s="6" t="s">
        <v>11</v>
      </c>
    </row>
    <row r="193" spans="1:8" ht="14.45" customHeight="1" x14ac:dyDescent="0.2">
      <c r="A193" s="34" t="s">
        <v>284</v>
      </c>
      <c r="B193" s="35" t="s">
        <v>285</v>
      </c>
      <c r="C193" s="6">
        <v>200</v>
      </c>
      <c r="D193" s="6"/>
      <c r="E193" s="6">
        <v>200</v>
      </c>
      <c r="F193" s="36">
        <v>100</v>
      </c>
      <c r="G193" s="17">
        <v>200</v>
      </c>
    </row>
    <row r="194" spans="1:8" ht="14.45" customHeight="1" x14ac:dyDescent="0.2">
      <c r="A194" s="34" t="s">
        <v>286</v>
      </c>
      <c r="B194" s="35" t="s">
        <v>287</v>
      </c>
      <c r="C194" s="6">
        <v>2664</v>
      </c>
      <c r="D194" s="6">
        <v>836</v>
      </c>
      <c r="E194" s="6">
        <v>3500</v>
      </c>
      <c r="F194" s="36">
        <v>3500</v>
      </c>
      <c r="G194" s="24">
        <v>3500</v>
      </c>
      <c r="H194" s="6" t="s">
        <v>11</v>
      </c>
    </row>
    <row r="195" spans="1:8" ht="14.45" customHeight="1" x14ac:dyDescent="0.2">
      <c r="A195" s="34" t="s">
        <v>288</v>
      </c>
      <c r="B195" s="35" t="s">
        <v>289</v>
      </c>
      <c r="C195" s="6"/>
      <c r="D195" s="6"/>
      <c r="E195" s="6"/>
      <c r="F195" s="36">
        <v>110</v>
      </c>
      <c r="G195" s="17">
        <v>110</v>
      </c>
    </row>
    <row r="196" spans="1:8" ht="14.45" customHeight="1" x14ac:dyDescent="0.2">
      <c r="A196" s="34"/>
      <c r="B196" s="41" t="s">
        <v>56</v>
      </c>
      <c r="C196" s="9">
        <f>SUM(C192:C195)</f>
        <v>7902.02</v>
      </c>
      <c r="D196" s="9">
        <f>SUM(D192:D195)</f>
        <v>2516</v>
      </c>
      <c r="E196" s="9">
        <f>SUM(E192:E195)</f>
        <v>10418.02</v>
      </c>
      <c r="F196" s="39">
        <f>SUM(F191:F195)</f>
        <v>10510</v>
      </c>
      <c r="G196" s="18">
        <f>SUM(G191:G195)</f>
        <v>10710</v>
      </c>
    </row>
    <row r="197" spans="1:8" ht="14.45" customHeight="1" x14ac:dyDescent="0.2">
      <c r="A197" s="34"/>
      <c r="B197" s="35"/>
      <c r="C197" s="6"/>
      <c r="D197" s="6"/>
      <c r="E197" s="6"/>
      <c r="F197" s="36"/>
    </row>
    <row r="198" spans="1:8" ht="14.45" customHeight="1" x14ac:dyDescent="0.2">
      <c r="A198" s="31">
        <v>52200</v>
      </c>
      <c r="B198" s="32" t="s">
        <v>57</v>
      </c>
      <c r="C198" s="6"/>
      <c r="D198" s="6"/>
      <c r="E198" s="6"/>
      <c r="F198" s="36"/>
    </row>
    <row r="199" spans="1:8" ht="14.45" customHeight="1" x14ac:dyDescent="0.2">
      <c r="A199" s="34" t="s">
        <v>290</v>
      </c>
      <c r="B199" s="35" t="s">
        <v>291</v>
      </c>
      <c r="C199" s="6">
        <v>50000</v>
      </c>
      <c r="D199" s="6"/>
      <c r="E199" s="6">
        <v>50000</v>
      </c>
      <c r="F199" s="36">
        <v>50000</v>
      </c>
      <c r="G199" s="23">
        <v>50000</v>
      </c>
      <c r="H199" s="6"/>
    </row>
    <row r="200" spans="1:8" ht="14.45" customHeight="1" x14ac:dyDescent="0.2">
      <c r="A200" s="34" t="s">
        <v>292</v>
      </c>
      <c r="B200" s="35" t="s">
        <v>293</v>
      </c>
      <c r="C200" s="6">
        <v>7553.75</v>
      </c>
      <c r="D200" s="6"/>
      <c r="E200" s="6">
        <v>7553.75</v>
      </c>
      <c r="F200" s="36">
        <v>6000</v>
      </c>
      <c r="G200" s="17">
        <v>8000</v>
      </c>
    </row>
    <row r="201" spans="1:8" ht="14.45" customHeight="1" x14ac:dyDescent="0.2">
      <c r="A201" s="34" t="s">
        <v>294</v>
      </c>
      <c r="B201" s="35" t="s">
        <v>7</v>
      </c>
      <c r="C201" s="6">
        <v>4501.5</v>
      </c>
      <c r="D201" s="6"/>
      <c r="E201" s="6">
        <v>4501.5</v>
      </c>
      <c r="F201" s="36">
        <v>4500</v>
      </c>
      <c r="G201" s="17">
        <v>4500</v>
      </c>
    </row>
    <row r="202" spans="1:8" ht="14.45" customHeight="1" x14ac:dyDescent="0.2">
      <c r="A202" s="34" t="s">
        <v>295</v>
      </c>
      <c r="B202" s="35" t="s">
        <v>296</v>
      </c>
      <c r="C202" s="6">
        <v>4632</v>
      </c>
      <c r="D202" s="6"/>
      <c r="E202" s="6">
        <v>4632</v>
      </c>
      <c r="F202" s="36">
        <v>5000</v>
      </c>
      <c r="G202" s="17">
        <v>5500</v>
      </c>
    </row>
    <row r="203" spans="1:8" ht="14.45" customHeight="1" x14ac:dyDescent="0.2">
      <c r="A203" s="34" t="s">
        <v>8</v>
      </c>
      <c r="B203" s="35" t="s">
        <v>9</v>
      </c>
      <c r="C203" s="6"/>
      <c r="D203" s="6"/>
      <c r="E203" s="6"/>
      <c r="F203" s="36" t="s">
        <v>11</v>
      </c>
    </row>
    <row r="204" spans="1:8" ht="14.45" customHeight="1" x14ac:dyDescent="0.2">
      <c r="A204" s="34"/>
      <c r="B204" s="41" t="s">
        <v>58</v>
      </c>
      <c r="C204" s="9">
        <f>SUM(C199:C203)</f>
        <v>66687.25</v>
      </c>
      <c r="D204" s="9">
        <f>SUM(D199:D203)</f>
        <v>0</v>
      </c>
      <c r="E204" s="9">
        <f>SUM(E199:E203)</f>
        <v>66687.25</v>
      </c>
      <c r="F204" s="39">
        <f>SUM(F199:F203)</f>
        <v>65500</v>
      </c>
      <c r="G204" s="39">
        <f>SUM(G199:G203)</f>
        <v>68000</v>
      </c>
    </row>
    <row r="205" spans="1:8" ht="14.45" customHeight="1" x14ac:dyDescent="0.2">
      <c r="A205" s="7"/>
      <c r="B205" s="10"/>
      <c r="C205" s="9"/>
      <c r="D205" s="9"/>
      <c r="E205" s="9"/>
      <c r="F205" s="39"/>
    </row>
    <row r="206" spans="1:8" ht="14.45" customHeight="1" x14ac:dyDescent="0.2">
      <c r="A206" s="4" t="s">
        <v>2</v>
      </c>
      <c r="B206" s="4" t="s">
        <v>0</v>
      </c>
      <c r="C206" s="15" t="s">
        <v>462</v>
      </c>
      <c r="D206" s="5" t="s">
        <v>441</v>
      </c>
      <c r="E206" s="5" t="s">
        <v>1</v>
      </c>
      <c r="F206" s="5" t="s">
        <v>445</v>
      </c>
      <c r="G206" s="16" t="s">
        <v>444</v>
      </c>
      <c r="H206" s="5" t="s">
        <v>138</v>
      </c>
    </row>
    <row r="207" spans="1:8" ht="14.45" customHeight="1" x14ac:dyDescent="0.2"/>
    <row r="208" spans="1:8" ht="14.45" customHeight="1" x14ac:dyDescent="0.2">
      <c r="A208" s="31">
        <v>52300</v>
      </c>
      <c r="B208" s="32" t="s">
        <v>59</v>
      </c>
      <c r="C208" s="6"/>
      <c r="D208" s="6"/>
      <c r="E208" s="6"/>
      <c r="F208" s="6"/>
    </row>
    <row r="209" spans="1:8" ht="14.45" customHeight="1" x14ac:dyDescent="0.2">
      <c r="A209" s="34" t="s">
        <v>297</v>
      </c>
      <c r="B209" s="35" t="s">
        <v>298</v>
      </c>
      <c r="C209" s="6"/>
      <c r="D209" s="6"/>
      <c r="E209" s="6"/>
      <c r="F209" s="36">
        <v>184870</v>
      </c>
      <c r="G209" s="24">
        <v>184870</v>
      </c>
      <c r="H209" s="26"/>
    </row>
    <row r="210" spans="1:8" ht="14.45" customHeight="1" x14ac:dyDescent="0.2">
      <c r="A210" s="34" t="s">
        <v>299</v>
      </c>
      <c r="B210" s="35" t="s">
        <v>300</v>
      </c>
      <c r="C210" s="6"/>
      <c r="D210" s="6"/>
      <c r="E210" s="6"/>
      <c r="F210" s="36"/>
      <c r="G210" s="17" t="s">
        <v>11</v>
      </c>
      <c r="H210" s="19"/>
    </row>
    <row r="211" spans="1:8" ht="14.45" customHeight="1" x14ac:dyDescent="0.2">
      <c r="A211" s="34"/>
      <c r="B211" s="41" t="s">
        <v>60</v>
      </c>
      <c r="C211" s="9">
        <v>184870</v>
      </c>
      <c r="D211" s="9">
        <f>SUM(D209:D210)</f>
        <v>0</v>
      </c>
      <c r="E211" s="9">
        <v>184870</v>
      </c>
      <c r="F211" s="39">
        <f>SUM(F209:F210)</f>
        <v>184870</v>
      </c>
      <c r="G211" s="18">
        <f>SUM(G209:G210)</f>
        <v>184870</v>
      </c>
      <c r="H211" s="19"/>
    </row>
    <row r="212" spans="1:8" ht="14.45" customHeight="1" x14ac:dyDescent="0.2">
      <c r="A212" s="34"/>
      <c r="B212" s="35"/>
      <c r="C212" s="6"/>
      <c r="D212" s="6"/>
      <c r="E212" s="6"/>
      <c r="F212" s="36"/>
      <c r="H212" s="19"/>
    </row>
    <row r="213" spans="1:8" ht="14.45" customHeight="1" x14ac:dyDescent="0.2">
      <c r="A213" s="31">
        <v>52400</v>
      </c>
      <c r="B213" s="32" t="s">
        <v>61</v>
      </c>
      <c r="C213" s="6"/>
      <c r="D213" s="6"/>
      <c r="E213" s="6"/>
      <c r="F213" s="36"/>
      <c r="H213" s="19"/>
    </row>
    <row r="214" spans="1:8" ht="14.45" customHeight="1" x14ac:dyDescent="0.2">
      <c r="A214" s="34" t="s">
        <v>301</v>
      </c>
      <c r="B214" s="35" t="s">
        <v>302</v>
      </c>
      <c r="C214" s="6"/>
      <c r="D214" s="6"/>
      <c r="E214" s="6"/>
      <c r="F214" s="36"/>
      <c r="G214" s="24"/>
      <c r="H214" s="19" t="s">
        <v>11</v>
      </c>
    </row>
    <row r="215" spans="1:8" ht="14.45" customHeight="1" x14ac:dyDescent="0.2">
      <c r="A215" s="34"/>
      <c r="B215" s="41" t="s">
        <v>62</v>
      </c>
      <c r="C215" s="9">
        <f>C214</f>
        <v>0</v>
      </c>
      <c r="D215" s="9">
        <f>SUM(D214)</f>
        <v>0</v>
      </c>
      <c r="E215" s="9">
        <f>SUM(E214)</f>
        <v>0</v>
      </c>
      <c r="F215" s="39">
        <f>F214</f>
        <v>0</v>
      </c>
      <c r="G215" s="18">
        <f>G214</f>
        <v>0</v>
      </c>
      <c r="H215" s="19"/>
    </row>
    <row r="216" spans="1:8" ht="14.45" customHeight="1" x14ac:dyDescent="0.2">
      <c r="A216" s="34"/>
      <c r="B216" s="41"/>
      <c r="C216" s="9"/>
      <c r="D216" s="9"/>
      <c r="E216" s="9"/>
      <c r="F216" s="39"/>
      <c r="H216" s="19"/>
    </row>
    <row r="217" spans="1:8" ht="14.45" customHeight="1" x14ac:dyDescent="0.2">
      <c r="A217" s="34"/>
      <c r="B217" s="41" t="s">
        <v>149</v>
      </c>
      <c r="C217" s="9"/>
      <c r="D217" s="9"/>
      <c r="E217" s="9"/>
      <c r="F217" s="39"/>
      <c r="H217" s="19"/>
    </row>
    <row r="218" spans="1:8" ht="14.45" customHeight="1" x14ac:dyDescent="0.2">
      <c r="A218" s="31"/>
      <c r="B218" s="32"/>
      <c r="C218" s="6"/>
      <c r="D218" s="6"/>
      <c r="E218" s="6"/>
      <c r="F218" s="36"/>
      <c r="H218" s="19"/>
    </row>
    <row r="219" spans="1:8" ht="14.45" customHeight="1" x14ac:dyDescent="0.2">
      <c r="A219" s="31"/>
      <c r="B219" s="32" t="s">
        <v>63</v>
      </c>
      <c r="C219" s="12">
        <f>SUM(C196+C204+C211+C215)</f>
        <v>259459.27000000002</v>
      </c>
      <c r="D219" s="12">
        <f>SUM(D215+D211+D204+D196)</f>
        <v>2516</v>
      </c>
      <c r="E219" s="12">
        <f>SUM(E215+E211+E204+E196)</f>
        <v>261975.27</v>
      </c>
      <c r="F219" s="46">
        <f>SUM(F196+F204+F211+F215)</f>
        <v>260880</v>
      </c>
      <c r="G219" s="22">
        <f>SUM(G196+G204+G211+G215)</f>
        <v>263580</v>
      </c>
      <c r="H219" s="19"/>
    </row>
    <row r="220" spans="1:8" ht="14.45" customHeight="1" x14ac:dyDescent="0.2">
      <c r="A220" s="31"/>
      <c r="B220" s="32"/>
      <c r="C220" s="9"/>
      <c r="D220" s="9"/>
      <c r="E220" s="9"/>
      <c r="F220" s="39"/>
      <c r="H220" s="19"/>
    </row>
    <row r="221" spans="1:8" ht="14.45" customHeight="1" x14ac:dyDescent="0.2">
      <c r="A221" s="31">
        <v>53000</v>
      </c>
      <c r="B221" s="32" t="s">
        <v>64</v>
      </c>
      <c r="C221" s="6"/>
      <c r="D221" s="6"/>
      <c r="E221" s="6"/>
      <c r="F221" s="36"/>
      <c r="H221" s="19"/>
    </row>
    <row r="222" spans="1:8" ht="14.45" customHeight="1" x14ac:dyDescent="0.2">
      <c r="A222" s="31">
        <v>53300</v>
      </c>
      <c r="B222" s="32" t="s">
        <v>129</v>
      </c>
      <c r="C222" s="6"/>
      <c r="D222" s="6"/>
      <c r="E222" s="6"/>
      <c r="F222" s="36"/>
      <c r="H222" s="19"/>
    </row>
    <row r="223" spans="1:8" ht="14.45" customHeight="1" x14ac:dyDescent="0.2">
      <c r="A223" s="33">
        <v>53311</v>
      </c>
      <c r="B223" s="34" t="s">
        <v>303</v>
      </c>
      <c r="C223" s="6"/>
      <c r="D223" s="6"/>
      <c r="E223" s="6"/>
      <c r="F223" s="36"/>
      <c r="H223" s="19"/>
    </row>
    <row r="224" spans="1:8" ht="13.7" customHeight="1" x14ac:dyDescent="0.2">
      <c r="A224" s="34" t="s">
        <v>304</v>
      </c>
      <c r="B224" s="35" t="s">
        <v>305</v>
      </c>
      <c r="C224" s="6">
        <v>126177.32</v>
      </c>
      <c r="D224" s="6">
        <v>37853.96</v>
      </c>
      <c r="E224" s="6">
        <v>164031.28</v>
      </c>
      <c r="F224" s="36">
        <v>175000</v>
      </c>
      <c r="G224" s="42">
        <v>185000</v>
      </c>
      <c r="H224" s="54"/>
    </row>
    <row r="225" spans="1:8" ht="14.45" customHeight="1" x14ac:dyDescent="0.2">
      <c r="A225" s="34" t="s">
        <v>306</v>
      </c>
      <c r="B225" s="35" t="s">
        <v>307</v>
      </c>
      <c r="C225" s="6">
        <v>1052.68</v>
      </c>
      <c r="D225" s="6">
        <v>0</v>
      </c>
      <c r="E225" s="6">
        <v>1052.68</v>
      </c>
      <c r="F225" s="36">
        <v>3200</v>
      </c>
      <c r="G225" s="17">
        <v>1500</v>
      </c>
      <c r="H225" s="19"/>
    </row>
    <row r="226" spans="1:8" ht="14.45" customHeight="1" x14ac:dyDescent="0.2">
      <c r="A226" s="34" t="s">
        <v>308</v>
      </c>
      <c r="B226" s="35" t="s">
        <v>309</v>
      </c>
      <c r="C226" s="6">
        <v>8428.15</v>
      </c>
      <c r="D226" s="6">
        <v>1663.92</v>
      </c>
      <c r="E226" s="6">
        <v>9260.11</v>
      </c>
      <c r="F226" s="36">
        <v>17000</v>
      </c>
      <c r="G226" s="17">
        <v>13000</v>
      </c>
      <c r="H226" s="19"/>
    </row>
    <row r="227" spans="1:8" ht="14.45" customHeight="1" x14ac:dyDescent="0.2">
      <c r="A227" s="34" t="s">
        <v>310</v>
      </c>
      <c r="B227" s="35" t="s">
        <v>311</v>
      </c>
      <c r="C227" s="6">
        <v>3500</v>
      </c>
      <c r="D227" s="6"/>
      <c r="E227" s="6">
        <v>3500</v>
      </c>
      <c r="F227" s="36">
        <v>4000</v>
      </c>
      <c r="G227" s="17">
        <v>4500</v>
      </c>
      <c r="H227" s="19"/>
    </row>
    <row r="228" spans="1:8" ht="14.45" customHeight="1" x14ac:dyDescent="0.2">
      <c r="A228" s="34" t="s">
        <v>312</v>
      </c>
      <c r="B228" s="35" t="s">
        <v>313</v>
      </c>
      <c r="C228" s="6">
        <v>37926.99</v>
      </c>
      <c r="D228" s="6">
        <v>12642.33</v>
      </c>
      <c r="E228" s="6">
        <v>50569.32</v>
      </c>
      <c r="F228" s="36">
        <v>50700</v>
      </c>
      <c r="G228" s="17">
        <v>55622.62</v>
      </c>
      <c r="H228" s="19"/>
    </row>
    <row r="229" spans="1:8" ht="14.45" customHeight="1" x14ac:dyDescent="0.2">
      <c r="A229" s="34"/>
      <c r="B229" s="41" t="s">
        <v>130</v>
      </c>
      <c r="C229" s="9">
        <f>SUM(C224:C228)</f>
        <v>177085.13999999998</v>
      </c>
      <c r="D229" s="9">
        <f>SUM(D224:D228)</f>
        <v>52160.21</v>
      </c>
      <c r="E229" s="9">
        <f>SUM(E224:E228)</f>
        <v>228413.39</v>
      </c>
      <c r="F229" s="39">
        <f>SUM(F224:F228)</f>
        <v>249900</v>
      </c>
      <c r="G229" s="18">
        <f>SUM(G224:G228)</f>
        <v>259622.62</v>
      </c>
      <c r="H229" s="19"/>
    </row>
    <row r="230" spans="1:8" ht="14.45" customHeight="1" x14ac:dyDescent="0.2">
      <c r="A230" s="34"/>
      <c r="B230" s="35"/>
      <c r="C230" s="6"/>
      <c r="D230" s="6"/>
      <c r="E230" s="6"/>
      <c r="F230" s="36"/>
      <c r="H230" s="19"/>
    </row>
    <row r="231" spans="1:8" ht="14.45" customHeight="1" x14ac:dyDescent="0.2">
      <c r="A231" s="32" t="s">
        <v>131</v>
      </c>
      <c r="B231" s="41" t="s">
        <v>132</v>
      </c>
      <c r="C231" s="6"/>
      <c r="D231" s="6"/>
      <c r="E231" s="6"/>
      <c r="F231" s="36"/>
      <c r="H231" s="19"/>
    </row>
    <row r="232" spans="1:8" ht="14.45" customHeight="1" x14ac:dyDescent="0.2">
      <c r="A232" s="34" t="s">
        <v>314</v>
      </c>
      <c r="B232" s="35" t="s">
        <v>315</v>
      </c>
      <c r="C232" s="6">
        <v>3160.92</v>
      </c>
      <c r="D232" s="6"/>
      <c r="E232" s="6">
        <v>3160.92</v>
      </c>
      <c r="F232" s="36">
        <v>5000</v>
      </c>
      <c r="G232" s="17">
        <v>4000</v>
      </c>
      <c r="H232" s="19" t="s">
        <v>11</v>
      </c>
    </row>
    <row r="233" spans="1:8" ht="14.45" customHeight="1" x14ac:dyDescent="0.2">
      <c r="A233" s="34" t="s">
        <v>316</v>
      </c>
      <c r="B233" s="35" t="s">
        <v>317</v>
      </c>
      <c r="C233" s="6"/>
      <c r="D233" s="6"/>
      <c r="E233" s="6"/>
      <c r="F233" s="36">
        <v>10000</v>
      </c>
      <c r="H233" s="19"/>
    </row>
    <row r="234" spans="1:8" ht="14.45" customHeight="1" x14ac:dyDescent="0.2">
      <c r="A234" s="34" t="s">
        <v>318</v>
      </c>
      <c r="B234" s="35" t="s">
        <v>319</v>
      </c>
      <c r="C234" s="6">
        <v>199.04</v>
      </c>
      <c r="D234" s="6">
        <v>4694.17</v>
      </c>
      <c r="E234" s="6">
        <v>4893.21</v>
      </c>
      <c r="F234" s="36">
        <v>10000</v>
      </c>
      <c r="G234" s="24">
        <v>6000</v>
      </c>
      <c r="H234" s="19"/>
    </row>
    <row r="235" spans="1:8" ht="14.45" customHeight="1" x14ac:dyDescent="0.2">
      <c r="A235" s="34" t="s">
        <v>320</v>
      </c>
      <c r="B235" s="35" t="s">
        <v>321</v>
      </c>
      <c r="C235" s="6">
        <v>0</v>
      </c>
      <c r="D235" s="6">
        <v>147955</v>
      </c>
      <c r="E235" s="6">
        <v>147955</v>
      </c>
      <c r="F235" s="36">
        <v>40000</v>
      </c>
      <c r="G235" s="24">
        <v>30000</v>
      </c>
      <c r="H235" s="19"/>
    </row>
    <row r="236" spans="1:8" ht="14.45" customHeight="1" x14ac:dyDescent="0.2">
      <c r="A236" s="34" t="s">
        <v>322</v>
      </c>
      <c r="B236" s="35" t="s">
        <v>323</v>
      </c>
      <c r="C236" s="6">
        <v>463.18</v>
      </c>
      <c r="D236" s="6">
        <v>14500</v>
      </c>
      <c r="E236" s="6">
        <v>14963.18</v>
      </c>
      <c r="F236" s="36">
        <v>3000</v>
      </c>
      <c r="G236" s="17">
        <v>3500</v>
      </c>
      <c r="H236" s="19"/>
    </row>
    <row r="237" spans="1:8" ht="14.45" customHeight="1" x14ac:dyDescent="0.2">
      <c r="A237" s="34" t="s">
        <v>324</v>
      </c>
      <c r="B237" s="35" t="s">
        <v>325</v>
      </c>
      <c r="C237" s="6">
        <v>3500</v>
      </c>
      <c r="D237" s="6" t="s">
        <v>152</v>
      </c>
      <c r="E237" s="6">
        <v>3500</v>
      </c>
      <c r="F237" s="36">
        <v>13500</v>
      </c>
      <c r="G237" s="17">
        <v>4000</v>
      </c>
      <c r="H237" s="19"/>
    </row>
    <row r="238" spans="1:8" ht="14.45" customHeight="1" x14ac:dyDescent="0.2">
      <c r="A238" s="34"/>
      <c r="B238" s="41" t="s">
        <v>133</v>
      </c>
      <c r="C238" s="9">
        <f>SUM(C232:C237)</f>
        <v>7323.1399999999994</v>
      </c>
      <c r="D238" s="9">
        <f>SUM(D232:D237)</f>
        <v>167149.17000000001</v>
      </c>
      <c r="E238" s="9">
        <f>SUM(E232:E237)</f>
        <v>174472.31</v>
      </c>
      <c r="F238" s="39">
        <f>SUM(F232:F237)</f>
        <v>81500</v>
      </c>
      <c r="G238" s="18">
        <f>SUM(G232:G237)</f>
        <v>47500</v>
      </c>
      <c r="H238" s="19"/>
    </row>
    <row r="239" spans="1:8" ht="14.45" customHeight="1" x14ac:dyDescent="0.2">
      <c r="A239" s="34"/>
      <c r="B239" s="35"/>
      <c r="C239" s="6"/>
      <c r="D239" s="6"/>
      <c r="E239" s="6"/>
      <c r="F239" s="36"/>
    </row>
    <row r="240" spans="1:8" ht="14.45" customHeight="1" x14ac:dyDescent="0.2">
      <c r="A240" s="4" t="s">
        <v>2</v>
      </c>
      <c r="B240" s="4" t="s">
        <v>0</v>
      </c>
      <c r="C240" s="15" t="s">
        <v>462</v>
      </c>
      <c r="D240" s="5" t="s">
        <v>458</v>
      </c>
      <c r="E240" s="5" t="s">
        <v>1</v>
      </c>
      <c r="F240" s="5" t="s">
        <v>445</v>
      </c>
      <c r="G240" s="16" t="s">
        <v>444</v>
      </c>
      <c r="H240" s="5" t="s">
        <v>138</v>
      </c>
    </row>
    <row r="241" spans="1:8" ht="14.45" customHeight="1" x14ac:dyDescent="0.2"/>
    <row r="242" spans="1:8" ht="14.45" customHeight="1" x14ac:dyDescent="0.2">
      <c r="A242" s="32" t="s">
        <v>65</v>
      </c>
      <c r="B242" s="41" t="s">
        <v>162</v>
      </c>
      <c r="C242" s="9">
        <v>22074.17</v>
      </c>
      <c r="D242" s="9">
        <v>1500</v>
      </c>
      <c r="E242" s="9">
        <v>23574.17</v>
      </c>
      <c r="F242" s="39">
        <v>15000</v>
      </c>
      <c r="G242" s="18">
        <v>25000</v>
      </c>
      <c r="H242" s="19" t="s">
        <v>11</v>
      </c>
    </row>
    <row r="243" spans="1:8" ht="14.45" customHeight="1" x14ac:dyDescent="0.2">
      <c r="A243" s="32" t="s">
        <v>67</v>
      </c>
      <c r="B243" s="41" t="s">
        <v>66</v>
      </c>
      <c r="C243" s="9">
        <v>5524.05</v>
      </c>
      <c r="D243" s="9">
        <v>1500</v>
      </c>
      <c r="E243" s="9">
        <v>6024.05</v>
      </c>
      <c r="F243" s="39">
        <v>15000</v>
      </c>
      <c r="G243" s="18">
        <v>12500</v>
      </c>
      <c r="H243" s="19" t="s">
        <v>11</v>
      </c>
    </row>
    <row r="244" spans="1:8" ht="14.45" customHeight="1" x14ac:dyDescent="0.2">
      <c r="A244" s="34"/>
      <c r="B244" s="41" t="s">
        <v>143</v>
      </c>
      <c r="C244" s="9"/>
      <c r="D244" s="9"/>
      <c r="E244" s="9"/>
      <c r="F244" s="39"/>
      <c r="H244" s="19"/>
    </row>
    <row r="245" spans="1:8" ht="14.45" customHeight="1" x14ac:dyDescent="0.2">
      <c r="A245" s="32" t="s">
        <v>69</v>
      </c>
      <c r="B245" s="41" t="s">
        <v>68</v>
      </c>
      <c r="C245" s="6"/>
      <c r="D245" s="6"/>
      <c r="E245" s="6"/>
      <c r="F245" s="36"/>
      <c r="H245" s="19"/>
    </row>
    <row r="246" spans="1:8" ht="14.45" customHeight="1" x14ac:dyDescent="0.2">
      <c r="A246" s="34" t="s">
        <v>326</v>
      </c>
      <c r="B246" s="35" t="s">
        <v>327</v>
      </c>
      <c r="C246" s="6">
        <v>17486.91</v>
      </c>
      <c r="D246" s="6"/>
      <c r="E246" s="6">
        <v>17486.91</v>
      </c>
      <c r="F246" s="36">
        <v>12000</v>
      </c>
      <c r="G246" s="17">
        <v>12000</v>
      </c>
      <c r="H246" s="19"/>
    </row>
    <row r="247" spans="1:8" ht="14.45" customHeight="1" x14ac:dyDescent="0.2">
      <c r="A247" s="34" t="s">
        <v>328</v>
      </c>
      <c r="B247" s="35" t="s">
        <v>474</v>
      </c>
      <c r="C247" s="6">
        <v>1000</v>
      </c>
      <c r="D247" s="6">
        <v>0</v>
      </c>
      <c r="E247" s="6">
        <f>SUM(C247+D247)</f>
        <v>1000</v>
      </c>
      <c r="F247" s="36">
        <v>1000</v>
      </c>
      <c r="G247" s="17">
        <v>2500</v>
      </c>
      <c r="H247" s="19"/>
    </row>
    <row r="248" spans="1:8" ht="14.45" customHeight="1" x14ac:dyDescent="0.2">
      <c r="A248" s="34" t="s">
        <v>329</v>
      </c>
      <c r="B248" s="35" t="s">
        <v>330</v>
      </c>
      <c r="C248" s="6">
        <v>815.3</v>
      </c>
      <c r="D248" s="6">
        <v>0</v>
      </c>
      <c r="E248" s="6">
        <f>SUM(C248+D248)</f>
        <v>815.3</v>
      </c>
      <c r="F248" s="36">
        <v>2000</v>
      </c>
      <c r="G248" s="17">
        <v>2000</v>
      </c>
      <c r="H248" s="19"/>
    </row>
    <row r="249" spans="1:8" ht="14.45" customHeight="1" x14ac:dyDescent="0.2">
      <c r="A249" s="34"/>
      <c r="B249" s="41" t="s">
        <v>74</v>
      </c>
      <c r="C249" s="9">
        <f>SUM(C246:C248)</f>
        <v>19302.21</v>
      </c>
      <c r="D249" s="9">
        <f>SUM(D246:D248)</f>
        <v>0</v>
      </c>
      <c r="E249" s="9">
        <f>SUM(E246:E248)</f>
        <v>19302.21</v>
      </c>
      <c r="F249" s="39">
        <f>SUM(F246:F248)</f>
        <v>15000</v>
      </c>
      <c r="G249" s="18">
        <f>SUM(G246:G248)</f>
        <v>16500</v>
      </c>
      <c r="H249" s="19"/>
    </row>
    <row r="250" spans="1:8" ht="14.45" customHeight="1" x14ac:dyDescent="0.2">
      <c r="A250" s="14"/>
      <c r="B250" s="43"/>
      <c r="C250" s="6"/>
      <c r="D250" s="6"/>
      <c r="E250" s="6"/>
      <c r="F250" s="36"/>
      <c r="H250" s="19"/>
    </row>
    <row r="251" spans="1:8" ht="14.45" customHeight="1" x14ac:dyDescent="0.2">
      <c r="A251" s="32" t="s">
        <v>71</v>
      </c>
      <c r="B251" s="41" t="s">
        <v>70</v>
      </c>
      <c r="C251" s="6"/>
      <c r="D251" s="6"/>
      <c r="E251" s="6"/>
      <c r="F251" s="36"/>
      <c r="H251" s="19"/>
    </row>
    <row r="252" spans="1:8" ht="14.45" customHeight="1" x14ac:dyDescent="0.2">
      <c r="A252" s="34" t="s">
        <v>331</v>
      </c>
      <c r="B252" s="35" t="s">
        <v>144</v>
      </c>
      <c r="C252" s="6">
        <v>4824.71</v>
      </c>
      <c r="D252" s="6">
        <v>1200</v>
      </c>
      <c r="E252" s="6">
        <v>6024.71</v>
      </c>
      <c r="F252" s="36">
        <v>7000</v>
      </c>
      <c r="G252" s="17">
        <v>7000</v>
      </c>
      <c r="H252" s="19" t="s">
        <v>11</v>
      </c>
    </row>
    <row r="253" spans="1:8" ht="14.45" customHeight="1" x14ac:dyDescent="0.2">
      <c r="A253" s="34" t="s">
        <v>332</v>
      </c>
      <c r="B253" s="35" t="s">
        <v>333</v>
      </c>
      <c r="C253" s="6">
        <v>38402.980000000003</v>
      </c>
      <c r="D253" s="6">
        <v>12801</v>
      </c>
      <c r="E253" s="6">
        <v>51203.98</v>
      </c>
      <c r="F253" s="36">
        <v>32000</v>
      </c>
      <c r="G253" s="17">
        <v>52000</v>
      </c>
      <c r="H253" s="19" t="s">
        <v>476</v>
      </c>
    </row>
    <row r="254" spans="1:8" ht="14.45" customHeight="1" x14ac:dyDescent="0.2">
      <c r="A254" s="34" t="s">
        <v>334</v>
      </c>
      <c r="B254" s="35" t="s">
        <v>335</v>
      </c>
      <c r="C254" s="6">
        <v>3925.43</v>
      </c>
      <c r="D254" s="6">
        <v>1000</v>
      </c>
      <c r="E254" s="6">
        <v>4925.43</v>
      </c>
      <c r="F254" s="36">
        <v>7500</v>
      </c>
      <c r="G254" s="24">
        <v>7500</v>
      </c>
      <c r="H254" s="19" t="s">
        <v>11</v>
      </c>
    </row>
    <row r="255" spans="1:8" ht="14.45" customHeight="1" x14ac:dyDescent="0.2">
      <c r="A255" s="34" t="s">
        <v>336</v>
      </c>
      <c r="B255" s="35" t="s">
        <v>337</v>
      </c>
      <c r="C255" s="6">
        <v>1017.39</v>
      </c>
      <c r="D255" s="6">
        <v>400</v>
      </c>
      <c r="E255" s="6">
        <v>1417.39</v>
      </c>
      <c r="F255" s="36">
        <v>2500</v>
      </c>
      <c r="G255" s="17">
        <v>1500</v>
      </c>
      <c r="H255" s="19"/>
    </row>
    <row r="256" spans="1:8" ht="14.45" customHeight="1" x14ac:dyDescent="0.2">
      <c r="A256" s="34" t="s">
        <v>338</v>
      </c>
      <c r="B256" s="35" t="s">
        <v>339</v>
      </c>
      <c r="C256" s="6">
        <v>40</v>
      </c>
      <c r="D256" s="6">
        <v>200</v>
      </c>
      <c r="E256" s="6">
        <v>600</v>
      </c>
      <c r="F256" s="36">
        <v>1000</v>
      </c>
      <c r="G256" s="17">
        <v>1000</v>
      </c>
      <c r="H256" s="19"/>
    </row>
    <row r="257" spans="1:8" ht="14.45" customHeight="1" x14ac:dyDescent="0.2">
      <c r="A257" s="34" t="s">
        <v>340</v>
      </c>
      <c r="B257" s="35" t="s">
        <v>341</v>
      </c>
      <c r="C257" s="6">
        <v>99.14</v>
      </c>
      <c r="D257" s="6">
        <v>100</v>
      </c>
      <c r="E257" s="6">
        <v>199.14</v>
      </c>
      <c r="F257" s="36">
        <v>2500</v>
      </c>
      <c r="G257" s="17">
        <v>1000</v>
      </c>
      <c r="H257" s="19"/>
    </row>
    <row r="258" spans="1:8" ht="14.45" customHeight="1" x14ac:dyDescent="0.2">
      <c r="A258" s="34" t="s">
        <v>342</v>
      </c>
      <c r="B258" s="35" t="s">
        <v>343</v>
      </c>
      <c r="C258" s="6">
        <v>318.83999999999997</v>
      </c>
      <c r="D258" s="6">
        <v>200</v>
      </c>
      <c r="E258" s="6">
        <v>518.44000000000005</v>
      </c>
      <c r="F258" s="36">
        <v>1000</v>
      </c>
      <c r="G258" s="17">
        <v>1000</v>
      </c>
      <c r="H258" s="19" t="s">
        <v>11</v>
      </c>
    </row>
    <row r="259" spans="1:8" ht="14.45" customHeight="1" x14ac:dyDescent="0.2">
      <c r="A259" s="34" t="s">
        <v>344</v>
      </c>
      <c r="B259" s="35" t="s">
        <v>345</v>
      </c>
      <c r="C259" s="6">
        <v>4268.4399999999996</v>
      </c>
      <c r="D259" s="6"/>
      <c r="E259" s="6">
        <v>4268.4399999999996</v>
      </c>
      <c r="F259" s="36">
        <v>2000</v>
      </c>
      <c r="G259" s="17">
        <v>2500</v>
      </c>
      <c r="H259" s="19" t="s">
        <v>475</v>
      </c>
    </row>
    <row r="260" spans="1:8" ht="14.45" customHeight="1" x14ac:dyDescent="0.2">
      <c r="A260" s="34" t="s">
        <v>79</v>
      </c>
      <c r="B260" s="35" t="s">
        <v>10</v>
      </c>
      <c r="C260" s="6"/>
      <c r="D260" s="6"/>
      <c r="E260" s="6">
        <f t="shared" ref="E260" si="3">SUM(C260+D260)</f>
        <v>0</v>
      </c>
      <c r="F260" s="36"/>
      <c r="H260" s="19"/>
    </row>
    <row r="261" spans="1:8" ht="14.45" customHeight="1" x14ac:dyDescent="0.2">
      <c r="A261" s="34"/>
      <c r="B261" s="41" t="s">
        <v>75</v>
      </c>
      <c r="C261" s="9">
        <f>SUM(C252:C260)</f>
        <v>52896.93</v>
      </c>
      <c r="D261" s="9">
        <f>SUM(D252:D260)</f>
        <v>15901</v>
      </c>
      <c r="E261" s="9">
        <f>SUM(E252:E260)</f>
        <v>69157.53</v>
      </c>
      <c r="F261" s="39">
        <f>SUM(F252:F260)</f>
        <v>55500</v>
      </c>
      <c r="G261" s="39">
        <f>SUM(G252:G260)</f>
        <v>73500</v>
      </c>
      <c r="H261" s="19"/>
    </row>
    <row r="262" spans="1:8" ht="14.45" customHeight="1" x14ac:dyDescent="0.2">
      <c r="A262" s="34"/>
      <c r="B262" s="35"/>
      <c r="C262" s="6"/>
      <c r="D262" s="6"/>
      <c r="E262" s="6"/>
      <c r="F262" s="36"/>
      <c r="H262" s="19"/>
    </row>
    <row r="263" spans="1:8" ht="14.45" customHeight="1" x14ac:dyDescent="0.2">
      <c r="A263" s="31">
        <v>53315</v>
      </c>
      <c r="B263" s="32" t="s">
        <v>72</v>
      </c>
      <c r="C263" s="6"/>
      <c r="D263" s="6"/>
      <c r="E263" s="6"/>
      <c r="F263" s="36"/>
      <c r="H263" s="19"/>
    </row>
    <row r="264" spans="1:8" ht="14.45" customHeight="1" x14ac:dyDescent="0.2">
      <c r="A264" s="34" t="s">
        <v>346</v>
      </c>
      <c r="B264" s="35" t="s">
        <v>347</v>
      </c>
      <c r="C264" s="6">
        <v>225542</v>
      </c>
      <c r="D264" s="6">
        <v>30000</v>
      </c>
      <c r="E264" s="6">
        <v>255542</v>
      </c>
      <c r="F264" s="36">
        <v>260000</v>
      </c>
      <c r="G264" s="24">
        <v>60000</v>
      </c>
      <c r="H264" s="25" t="s">
        <v>485</v>
      </c>
    </row>
    <row r="265" spans="1:8" ht="14.45" customHeight="1" x14ac:dyDescent="0.2">
      <c r="A265" s="34" t="s">
        <v>348</v>
      </c>
      <c r="B265" s="35" t="s">
        <v>349</v>
      </c>
      <c r="C265" s="6"/>
      <c r="D265" s="6"/>
      <c r="E265" s="6">
        <v>50000</v>
      </c>
      <c r="F265" s="57">
        <v>50000</v>
      </c>
      <c r="G265" s="56">
        <v>50000</v>
      </c>
      <c r="H265" s="19" t="s">
        <v>487</v>
      </c>
    </row>
    <row r="266" spans="1:8" ht="14.45" customHeight="1" x14ac:dyDescent="0.2">
      <c r="A266" s="34" t="s">
        <v>350</v>
      </c>
      <c r="B266" s="35" t="s">
        <v>351</v>
      </c>
      <c r="C266" s="6">
        <v>26440.85</v>
      </c>
      <c r="D266" s="6">
        <v>2000</v>
      </c>
      <c r="E266" s="6">
        <v>28440.85</v>
      </c>
      <c r="F266" s="36">
        <v>30000</v>
      </c>
      <c r="G266" s="17">
        <v>30000</v>
      </c>
      <c r="H266" s="19"/>
    </row>
    <row r="267" spans="1:8" ht="14.45" customHeight="1" x14ac:dyDescent="0.2">
      <c r="A267" s="34" t="s">
        <v>83</v>
      </c>
      <c r="B267" s="35" t="s">
        <v>84</v>
      </c>
      <c r="C267" s="6"/>
      <c r="D267" s="6">
        <v>20000</v>
      </c>
      <c r="E267" s="6">
        <v>20000</v>
      </c>
      <c r="F267" s="36">
        <v>35000</v>
      </c>
      <c r="G267" s="17">
        <v>35000</v>
      </c>
      <c r="H267" s="19" t="s">
        <v>486</v>
      </c>
    </row>
    <row r="268" spans="1:8" ht="14.45" customHeight="1" x14ac:dyDescent="0.2">
      <c r="A268" s="34"/>
      <c r="B268" s="41" t="s">
        <v>78</v>
      </c>
      <c r="C268" s="9">
        <f>SUM(C264:C267)</f>
        <v>251982.85</v>
      </c>
      <c r="D268" s="9">
        <f>SUM(D264:D267)</f>
        <v>52000</v>
      </c>
      <c r="E268" s="9">
        <f>SUM(E264:E267)</f>
        <v>353982.85</v>
      </c>
      <c r="F268" s="58">
        <f>SUM(F264:F267)</f>
        <v>375000</v>
      </c>
      <c r="G268" s="18">
        <f>SUM(G264:G267)</f>
        <v>175000</v>
      </c>
      <c r="H268" s="19"/>
    </row>
    <row r="269" spans="1:8" ht="14.45" customHeight="1" x14ac:dyDescent="0.2">
      <c r="A269" s="34"/>
      <c r="B269" s="35"/>
      <c r="C269" s="6"/>
      <c r="D269" s="6"/>
      <c r="E269" s="6"/>
      <c r="F269" s="36"/>
      <c r="H269" s="19"/>
    </row>
    <row r="270" spans="1:8" ht="14.45" customHeight="1" x14ac:dyDescent="0.2">
      <c r="A270" s="32" t="s">
        <v>76</v>
      </c>
      <c r="B270" s="41" t="s">
        <v>77</v>
      </c>
      <c r="C270" s="6"/>
      <c r="D270" s="6"/>
      <c r="E270" s="6"/>
      <c r="F270" s="36"/>
      <c r="H270" s="19"/>
    </row>
    <row r="271" spans="1:8" ht="14.45" customHeight="1" x14ac:dyDescent="0.2">
      <c r="A271" s="34" t="s">
        <v>352</v>
      </c>
      <c r="B271" s="35" t="s">
        <v>353</v>
      </c>
      <c r="C271" s="6">
        <v>0</v>
      </c>
      <c r="D271" s="6"/>
      <c r="E271" s="6">
        <v>0</v>
      </c>
      <c r="F271" s="36">
        <v>100</v>
      </c>
      <c r="G271" s="17">
        <v>100</v>
      </c>
      <c r="H271" s="19"/>
    </row>
    <row r="272" spans="1:8" ht="14.45" customHeight="1" x14ac:dyDescent="0.2">
      <c r="A272" s="34"/>
      <c r="B272" s="41" t="s">
        <v>78</v>
      </c>
      <c r="C272" s="9">
        <v>0</v>
      </c>
      <c r="D272" s="9">
        <v>0</v>
      </c>
      <c r="E272" s="9">
        <v>0</v>
      </c>
      <c r="F272" s="39">
        <v>100</v>
      </c>
      <c r="G272" s="18">
        <f>G271</f>
        <v>100</v>
      </c>
      <c r="H272" s="19"/>
    </row>
    <row r="273" spans="1:8" ht="14.45" customHeight="1" x14ac:dyDescent="0.2">
      <c r="A273" s="34"/>
      <c r="B273" s="41"/>
      <c r="C273" s="9"/>
      <c r="D273" s="9"/>
      <c r="E273" s="9"/>
      <c r="F273" s="39"/>
      <c r="H273" s="19"/>
    </row>
    <row r="274" spans="1:8" ht="14.45" customHeight="1" x14ac:dyDescent="0.2">
      <c r="A274" s="4" t="s">
        <v>2</v>
      </c>
      <c r="B274" s="4" t="s">
        <v>0</v>
      </c>
      <c r="C274" s="15" t="s">
        <v>462</v>
      </c>
      <c r="D274" s="5" t="s">
        <v>441</v>
      </c>
      <c r="E274" s="5" t="s">
        <v>1</v>
      </c>
      <c r="F274" s="5" t="s">
        <v>445</v>
      </c>
      <c r="G274" s="16" t="s">
        <v>444</v>
      </c>
      <c r="H274" s="5" t="s">
        <v>138</v>
      </c>
    </row>
    <row r="275" spans="1:8" ht="14.45" customHeight="1" x14ac:dyDescent="0.2"/>
    <row r="276" spans="1:8" ht="13.7" customHeight="1" x14ac:dyDescent="0.2">
      <c r="A276" s="31">
        <v>53420</v>
      </c>
      <c r="B276" s="32" t="s">
        <v>73</v>
      </c>
      <c r="C276" s="9">
        <v>5232.8599999999997</v>
      </c>
      <c r="D276" s="9">
        <v>1749.13</v>
      </c>
      <c r="E276" s="9">
        <v>6981.99</v>
      </c>
      <c r="F276" s="39">
        <v>7000</v>
      </c>
      <c r="G276" s="18">
        <v>7000</v>
      </c>
      <c r="H276" s="19"/>
    </row>
    <row r="277" spans="1:8" ht="13.7" customHeight="1" x14ac:dyDescent="0.2">
      <c r="A277" s="31">
        <v>53432</v>
      </c>
      <c r="B277" s="32" t="s">
        <v>80</v>
      </c>
      <c r="C277" s="9"/>
      <c r="D277" s="9"/>
      <c r="E277" s="9">
        <f>SUM(C277+D277)</f>
        <v>0</v>
      </c>
      <c r="F277" s="39"/>
      <c r="H277" s="19" t="s">
        <v>11</v>
      </c>
    </row>
    <row r="278" spans="1:8" ht="13.7" customHeight="1" x14ac:dyDescent="0.2">
      <c r="A278" s="31">
        <v>53450</v>
      </c>
      <c r="B278" s="32" t="s">
        <v>140</v>
      </c>
      <c r="C278" s="9"/>
      <c r="D278" s="9">
        <v>0</v>
      </c>
      <c r="E278" s="9"/>
      <c r="F278" s="39">
        <v>200</v>
      </c>
      <c r="G278" s="18">
        <v>200</v>
      </c>
      <c r="H278" s="19"/>
    </row>
    <row r="279" spans="1:8" ht="14.45" customHeight="1" x14ac:dyDescent="0.2">
      <c r="A279" s="31">
        <v>53500</v>
      </c>
      <c r="B279" s="32" t="s">
        <v>81</v>
      </c>
      <c r="C279" s="6"/>
      <c r="D279" s="6"/>
      <c r="E279" s="6"/>
      <c r="F279" s="36"/>
      <c r="H279" s="19"/>
    </row>
    <row r="280" spans="1:8" ht="14.45" customHeight="1" x14ac:dyDescent="0.2">
      <c r="A280" s="31">
        <v>53510</v>
      </c>
      <c r="B280" s="32" t="s">
        <v>82</v>
      </c>
      <c r="C280" s="6"/>
      <c r="D280" s="6"/>
      <c r="E280" s="6"/>
      <c r="F280" s="36"/>
      <c r="H280" s="19"/>
    </row>
    <row r="281" spans="1:8" ht="14.45" customHeight="1" x14ac:dyDescent="0.2">
      <c r="A281" s="34" t="s">
        <v>354</v>
      </c>
      <c r="B281" s="35" t="s">
        <v>355</v>
      </c>
      <c r="C281" s="6">
        <v>6965.89</v>
      </c>
      <c r="D281" s="6">
        <v>2333.33</v>
      </c>
      <c r="E281" s="6">
        <v>9299.2199999999993</v>
      </c>
      <c r="F281" s="36">
        <v>10000</v>
      </c>
      <c r="G281" s="17">
        <v>11000</v>
      </c>
      <c r="H281" s="19" t="s">
        <v>11</v>
      </c>
    </row>
    <row r="282" spans="1:8" ht="14.45" customHeight="1" x14ac:dyDescent="0.2">
      <c r="A282" s="34" t="s">
        <v>356</v>
      </c>
      <c r="B282" s="35" t="s">
        <v>357</v>
      </c>
      <c r="C282" s="6">
        <v>4324.51</v>
      </c>
      <c r="D282" s="6">
        <v>1441.5</v>
      </c>
      <c r="E282" s="6">
        <v>5766.01</v>
      </c>
      <c r="F282" s="36">
        <v>6500</v>
      </c>
      <c r="G282" s="17">
        <v>6500</v>
      </c>
      <c r="H282" s="19" t="s">
        <v>11</v>
      </c>
    </row>
    <row r="283" spans="1:8" ht="14.45" customHeight="1" x14ac:dyDescent="0.2">
      <c r="A283" s="34" t="s">
        <v>358</v>
      </c>
      <c r="B283" s="35" t="s">
        <v>359</v>
      </c>
      <c r="C283" s="6">
        <v>2658.67</v>
      </c>
      <c r="D283" s="6">
        <v>400</v>
      </c>
      <c r="E283" s="6">
        <v>3058.67</v>
      </c>
      <c r="F283" s="36">
        <v>2500</v>
      </c>
      <c r="G283" s="17">
        <v>3000</v>
      </c>
      <c r="H283" s="19" t="s">
        <v>11</v>
      </c>
    </row>
    <row r="284" spans="1:8" ht="14.45" customHeight="1" x14ac:dyDescent="0.2">
      <c r="A284" s="34" t="s">
        <v>360</v>
      </c>
      <c r="B284" s="35" t="s">
        <v>361</v>
      </c>
      <c r="C284" s="6">
        <v>10000</v>
      </c>
      <c r="D284" s="6"/>
      <c r="E284" s="6">
        <v>10000</v>
      </c>
      <c r="F284" s="36">
        <v>10000</v>
      </c>
      <c r="G284" s="17">
        <v>10000</v>
      </c>
      <c r="H284" s="19"/>
    </row>
    <row r="285" spans="1:8" ht="14.45" customHeight="1" x14ac:dyDescent="0.2">
      <c r="A285" s="34" t="s">
        <v>362</v>
      </c>
      <c r="B285" s="35" t="s">
        <v>363</v>
      </c>
      <c r="C285" s="6"/>
      <c r="D285" s="6"/>
      <c r="E285" s="6"/>
      <c r="F285" s="36">
        <v>2500</v>
      </c>
      <c r="G285" s="17" t="s">
        <v>11</v>
      </c>
      <c r="H285" s="19" t="s">
        <v>11</v>
      </c>
    </row>
    <row r="286" spans="1:8" ht="14.45" customHeight="1" x14ac:dyDescent="0.2">
      <c r="A286" s="34"/>
      <c r="B286" s="41" t="s">
        <v>85</v>
      </c>
      <c r="C286" s="9">
        <f>SUM(C281:C285)</f>
        <v>23949.07</v>
      </c>
      <c r="D286" s="9">
        <f>SUM(D281:D285)</f>
        <v>4174.83</v>
      </c>
      <c r="E286" s="9">
        <f>SUM(E281:E285)</f>
        <v>28123.9</v>
      </c>
      <c r="F286" s="39">
        <f>SUM(F281:F285)</f>
        <v>31500</v>
      </c>
      <c r="G286" s="18">
        <f>SUM(G281:G285)</f>
        <v>30500</v>
      </c>
      <c r="H286" s="19"/>
    </row>
    <row r="287" spans="1:8" ht="14.45" customHeight="1" x14ac:dyDescent="0.2">
      <c r="A287" s="34"/>
      <c r="B287" s="35"/>
      <c r="C287" s="6"/>
      <c r="D287" s="6"/>
      <c r="E287" s="6"/>
      <c r="F287" s="36"/>
      <c r="H287" s="19"/>
    </row>
    <row r="288" spans="1:8" ht="14.45" customHeight="1" x14ac:dyDescent="0.2">
      <c r="A288" s="31">
        <v>53630</v>
      </c>
      <c r="B288" s="32" t="s">
        <v>86</v>
      </c>
      <c r="C288" s="6"/>
      <c r="D288" s="6"/>
      <c r="E288" s="6"/>
      <c r="F288" s="36"/>
      <c r="H288" s="19"/>
    </row>
    <row r="289" spans="1:8" ht="14.45" customHeight="1" x14ac:dyDescent="0.2">
      <c r="A289" s="31">
        <v>53631</v>
      </c>
      <c r="B289" s="32" t="s">
        <v>87</v>
      </c>
      <c r="C289" s="6"/>
      <c r="D289" s="6"/>
      <c r="E289" s="6"/>
      <c r="F289" s="36"/>
      <c r="H289" s="19"/>
    </row>
    <row r="290" spans="1:8" ht="14.45" customHeight="1" x14ac:dyDescent="0.2">
      <c r="A290" s="34" t="s">
        <v>364</v>
      </c>
      <c r="B290" s="35" t="s">
        <v>365</v>
      </c>
      <c r="C290" s="6">
        <v>5119.6899999999996</v>
      </c>
      <c r="D290" s="6">
        <v>1781.2</v>
      </c>
      <c r="E290" s="6">
        <v>6900.89</v>
      </c>
      <c r="F290" s="36">
        <v>8600</v>
      </c>
      <c r="G290" s="17">
        <v>8600</v>
      </c>
      <c r="H290" s="19" t="s">
        <v>11</v>
      </c>
    </row>
    <row r="291" spans="1:8" ht="14.45" customHeight="1" x14ac:dyDescent="0.2">
      <c r="A291" s="34" t="s">
        <v>366</v>
      </c>
      <c r="B291" s="35" t="s">
        <v>367</v>
      </c>
      <c r="C291" s="6">
        <v>500</v>
      </c>
      <c r="D291" s="6">
        <v>100</v>
      </c>
      <c r="E291" s="6">
        <v>600</v>
      </c>
      <c r="F291" s="36">
        <v>600</v>
      </c>
      <c r="G291" s="17">
        <v>600</v>
      </c>
      <c r="H291" s="19"/>
    </row>
    <row r="292" spans="1:8" ht="14.45" customHeight="1" x14ac:dyDescent="0.2">
      <c r="A292" s="34" t="s">
        <v>368</v>
      </c>
      <c r="B292" s="35" t="s">
        <v>369</v>
      </c>
      <c r="C292" s="6">
        <v>135.41</v>
      </c>
      <c r="D292" s="6">
        <v>0</v>
      </c>
      <c r="E292" s="6">
        <v>135.41</v>
      </c>
      <c r="F292" s="36">
        <v>0</v>
      </c>
      <c r="G292" s="17">
        <v>200</v>
      </c>
      <c r="H292" s="19" t="s">
        <v>157</v>
      </c>
    </row>
    <row r="293" spans="1:8" ht="14.45" customHeight="1" x14ac:dyDescent="0.2">
      <c r="A293" s="33"/>
      <c r="B293" s="32" t="s">
        <v>88</v>
      </c>
      <c r="C293" s="9">
        <f>SUM(C290:C292)</f>
        <v>5755.0999999999995</v>
      </c>
      <c r="D293" s="9">
        <f>SUM(D290:D292)</f>
        <v>1881.2</v>
      </c>
      <c r="E293" s="9">
        <f>SUM(E290:E292)</f>
        <v>7636.3</v>
      </c>
      <c r="F293" s="39">
        <f>SUM(F290:F292)</f>
        <v>9200</v>
      </c>
      <c r="G293" s="18">
        <f>SUM(G290:G292)</f>
        <v>9400</v>
      </c>
      <c r="H293" s="19"/>
    </row>
    <row r="294" spans="1:8" ht="14.45" customHeight="1" x14ac:dyDescent="0.2">
      <c r="A294" s="33"/>
      <c r="B294" s="32"/>
      <c r="C294" s="9"/>
      <c r="D294" s="9"/>
      <c r="E294" s="9"/>
      <c r="F294" s="39"/>
      <c r="H294" s="19"/>
    </row>
    <row r="295" spans="1:8" ht="14.45" customHeight="1" x14ac:dyDescent="0.2">
      <c r="A295" s="31">
        <v>53635</v>
      </c>
      <c r="B295" s="32" t="s">
        <v>89</v>
      </c>
      <c r="C295" s="6"/>
      <c r="D295" s="6"/>
      <c r="E295" s="6"/>
      <c r="F295" s="36"/>
      <c r="H295" s="19"/>
    </row>
    <row r="296" spans="1:8" ht="14.45" customHeight="1" x14ac:dyDescent="0.2">
      <c r="A296" s="34" t="s">
        <v>370</v>
      </c>
      <c r="B296" s="35" t="s">
        <v>371</v>
      </c>
      <c r="C296" s="6">
        <v>6288.61</v>
      </c>
      <c r="D296" s="6">
        <v>1887</v>
      </c>
      <c r="E296" s="6">
        <v>8175.61</v>
      </c>
      <c r="F296" s="36">
        <v>9500</v>
      </c>
      <c r="G296" s="17">
        <v>9500</v>
      </c>
      <c r="H296" s="19"/>
    </row>
    <row r="297" spans="1:8" ht="14.45" customHeight="1" x14ac:dyDescent="0.2">
      <c r="A297" s="34" t="s">
        <v>372</v>
      </c>
      <c r="B297" s="35" t="s">
        <v>373</v>
      </c>
      <c r="C297" s="6">
        <v>7705.32</v>
      </c>
      <c r="D297" s="6">
        <v>2349.84</v>
      </c>
      <c r="E297" s="6">
        <v>10055.16</v>
      </c>
      <c r="F297" s="36">
        <v>14000</v>
      </c>
      <c r="G297" s="17">
        <v>14000</v>
      </c>
      <c r="H297" s="19" t="s">
        <v>471</v>
      </c>
    </row>
    <row r="298" spans="1:8" ht="14.45" customHeight="1" x14ac:dyDescent="0.2">
      <c r="A298" s="34" t="s">
        <v>374</v>
      </c>
      <c r="B298" s="35" t="s">
        <v>375</v>
      </c>
      <c r="C298" s="6">
        <v>111.48</v>
      </c>
      <c r="D298" s="6">
        <v>112</v>
      </c>
      <c r="E298" s="6">
        <v>223.48</v>
      </c>
      <c r="F298" s="36">
        <v>500</v>
      </c>
      <c r="G298" s="17">
        <v>500</v>
      </c>
      <c r="H298" s="19"/>
    </row>
    <row r="299" spans="1:8" ht="14.45" customHeight="1" x14ac:dyDescent="0.2">
      <c r="A299" s="34" t="s">
        <v>376</v>
      </c>
      <c r="B299" s="35" t="s">
        <v>377</v>
      </c>
      <c r="C299" s="6">
        <v>255.71</v>
      </c>
      <c r="D299" s="6">
        <v>0</v>
      </c>
      <c r="E299" s="6">
        <v>255.71</v>
      </c>
      <c r="F299" s="36">
        <v>1200</v>
      </c>
      <c r="G299" s="17">
        <v>500</v>
      </c>
      <c r="H299" s="19" t="s">
        <v>11</v>
      </c>
    </row>
    <row r="300" spans="1:8" ht="14.45" customHeight="1" x14ac:dyDescent="0.2">
      <c r="A300" s="31"/>
      <c r="B300" s="32" t="s">
        <v>90</v>
      </c>
      <c r="C300" s="9">
        <f>SUM(C296:C299)</f>
        <v>14361.119999999999</v>
      </c>
      <c r="D300" s="9">
        <f>SUM(D296:D299)</f>
        <v>4348.84</v>
      </c>
      <c r="E300" s="9">
        <f>SUM(E296:E299)</f>
        <v>18709.96</v>
      </c>
      <c r="F300" s="39">
        <f>SUM(F296:F299)</f>
        <v>25200</v>
      </c>
      <c r="G300" s="39">
        <f>SUM(G296:G299)</f>
        <v>24500</v>
      </c>
      <c r="H300" s="19"/>
    </row>
    <row r="301" spans="1:8" ht="14.45" customHeight="1" x14ac:dyDescent="0.2">
      <c r="F301" s="1">
        <v>-66047</v>
      </c>
    </row>
    <row r="302" spans="1:8" ht="14.45" customHeight="1" x14ac:dyDescent="0.2">
      <c r="A302" s="31">
        <v>53680</v>
      </c>
      <c r="B302" s="32" t="s">
        <v>472</v>
      </c>
      <c r="C302" s="9">
        <v>1839.52</v>
      </c>
      <c r="D302" s="9">
        <v>0</v>
      </c>
      <c r="E302" s="9">
        <v>0</v>
      </c>
      <c r="F302" s="39"/>
      <c r="G302" s="17">
        <v>650</v>
      </c>
      <c r="H302" s="19" t="s">
        <v>473</v>
      </c>
    </row>
    <row r="303" spans="1:8" ht="14.45" customHeight="1" x14ac:dyDescent="0.2">
      <c r="A303" s="31"/>
      <c r="B303" s="32" t="s">
        <v>91</v>
      </c>
      <c r="C303" s="12">
        <f>SUM(C229+C238+C242+C243+C249+C261+C268+C276+C278+C286+C293+C300+C302)</f>
        <v>587326.15999999992</v>
      </c>
      <c r="D303" s="12">
        <f>SUM(D229+D238+D242+D243+D249+D261+D268+D276+D277+D278+D286+D293+D300)</f>
        <v>302364.38000000006</v>
      </c>
      <c r="E303" s="22">
        <f>SUM(E229+E238+E242+E243+E249+E261+E268+E276+E278+E286+E293+E300+E302)</f>
        <v>936378.66</v>
      </c>
      <c r="F303" s="22">
        <f>SUM(F229+F238+F242+F243+F249+F261+F268+F276+F278+F286+F293+F300+F301+302)</f>
        <v>814255</v>
      </c>
      <c r="G303" s="22">
        <f>SUM(G229+G238+G242+G243+G249+G261+G268+G271+G276+G278+G286+G293+G300+G302)</f>
        <v>681972.62</v>
      </c>
      <c r="H303" s="19">
        <v>65000</v>
      </c>
    </row>
    <row r="304" spans="1:8" ht="14.45" customHeight="1" x14ac:dyDescent="0.2">
      <c r="A304" s="31">
        <v>54000</v>
      </c>
      <c r="B304" s="32" t="s">
        <v>92</v>
      </c>
      <c r="C304" s="6"/>
      <c r="D304" s="6"/>
      <c r="E304" s="6"/>
      <c r="F304" s="57"/>
      <c r="H304" s="19"/>
    </row>
    <row r="305" spans="1:8" ht="14.45" customHeight="1" x14ac:dyDescent="0.2">
      <c r="A305" s="31">
        <v>54910</v>
      </c>
      <c r="B305" s="32" t="s">
        <v>93</v>
      </c>
      <c r="C305" s="6"/>
      <c r="D305" s="6"/>
      <c r="E305" s="6"/>
      <c r="F305" s="36"/>
      <c r="H305" s="19"/>
    </row>
    <row r="306" spans="1:8" ht="14.45" customHeight="1" x14ac:dyDescent="0.2">
      <c r="A306" s="34" t="s">
        <v>378</v>
      </c>
      <c r="B306" s="35" t="s">
        <v>379</v>
      </c>
      <c r="C306" s="6">
        <v>2834.59</v>
      </c>
      <c r="D306" s="6">
        <v>100</v>
      </c>
      <c r="E306" s="6">
        <v>2934.59</v>
      </c>
      <c r="F306" s="36">
        <v>3000</v>
      </c>
      <c r="G306" s="17">
        <v>3500</v>
      </c>
      <c r="H306" s="19"/>
    </row>
    <row r="307" spans="1:8" ht="14.45" customHeight="1" x14ac:dyDescent="0.2">
      <c r="A307" s="34" t="s">
        <v>380</v>
      </c>
      <c r="B307" s="35" t="s">
        <v>95</v>
      </c>
      <c r="C307" s="6"/>
      <c r="D307" s="6">
        <v>0</v>
      </c>
      <c r="E307" s="6"/>
      <c r="F307" s="36">
        <v>1000</v>
      </c>
      <c r="G307" s="17">
        <v>1000</v>
      </c>
      <c r="H307" s="19"/>
    </row>
    <row r="308" spans="1:8" ht="14.45" customHeight="1" x14ac:dyDescent="0.2">
      <c r="A308" s="32"/>
      <c r="B308" s="41" t="s">
        <v>96</v>
      </c>
      <c r="C308" s="9">
        <f>SUM(C306:C307)</f>
        <v>2834.59</v>
      </c>
      <c r="D308" s="9">
        <f>SUM(D306+D307)</f>
        <v>100</v>
      </c>
      <c r="E308" s="9">
        <f>SUM(E306:E307)</f>
        <v>2934.59</v>
      </c>
      <c r="F308" s="39">
        <f>SUM(F306:F307)</f>
        <v>4000</v>
      </c>
      <c r="G308" s="18">
        <f>SUM(G306:G307)</f>
        <v>4500</v>
      </c>
      <c r="H308" s="19"/>
    </row>
    <row r="309" spans="1:8" ht="14.45" customHeight="1" x14ac:dyDescent="0.2">
      <c r="A309" s="4" t="s">
        <v>2</v>
      </c>
      <c r="B309" s="4" t="s">
        <v>0</v>
      </c>
      <c r="C309" s="15" t="s">
        <v>463</v>
      </c>
      <c r="D309" s="5" t="s">
        <v>441</v>
      </c>
      <c r="E309" s="5" t="s">
        <v>1</v>
      </c>
      <c r="F309" s="5" t="s">
        <v>445</v>
      </c>
      <c r="G309" s="16" t="s">
        <v>444</v>
      </c>
      <c r="H309" s="5" t="s">
        <v>138</v>
      </c>
    </row>
    <row r="310" spans="1:8" ht="14.45" customHeight="1" x14ac:dyDescent="0.2"/>
    <row r="311" spans="1:8" ht="14.45" customHeight="1" x14ac:dyDescent="0.2">
      <c r="A311" s="32"/>
      <c r="B311" s="41" t="s">
        <v>97</v>
      </c>
      <c r="C311" s="12">
        <f>SUM(C306+C307)</f>
        <v>2834.59</v>
      </c>
      <c r="D311" s="12">
        <f>D308</f>
        <v>100</v>
      </c>
      <c r="E311" s="12">
        <f>E308</f>
        <v>2934.59</v>
      </c>
      <c r="F311" s="12">
        <f>SUM(F306+F307)</f>
        <v>4000</v>
      </c>
      <c r="G311" s="22">
        <f>G308</f>
        <v>4500</v>
      </c>
    </row>
    <row r="312" spans="1:8" ht="14.45" customHeight="1" x14ac:dyDescent="0.2">
      <c r="A312" s="31">
        <v>55000</v>
      </c>
      <c r="B312" s="32" t="s">
        <v>94</v>
      </c>
      <c r="C312" s="6"/>
      <c r="D312" s="6"/>
      <c r="E312" s="6"/>
      <c r="F312" s="6"/>
      <c r="H312" s="19"/>
    </row>
    <row r="313" spans="1:8" ht="14.45" customHeight="1" x14ac:dyDescent="0.2">
      <c r="A313" s="31">
        <v>55110</v>
      </c>
      <c r="B313" s="32" t="s">
        <v>99</v>
      </c>
      <c r="C313" s="6"/>
      <c r="D313" s="6"/>
      <c r="E313" s="6"/>
      <c r="F313" s="6"/>
      <c r="H313" s="19"/>
    </row>
    <row r="314" spans="1:8" ht="14.45" customHeight="1" x14ac:dyDescent="0.2">
      <c r="A314" s="34" t="s">
        <v>381</v>
      </c>
      <c r="B314" s="35" t="s">
        <v>382</v>
      </c>
      <c r="C314" s="6">
        <v>53011.54</v>
      </c>
      <c r="D314" s="6">
        <v>0</v>
      </c>
      <c r="E314" s="6">
        <v>53011.64</v>
      </c>
      <c r="F314" s="36">
        <v>50715</v>
      </c>
      <c r="G314" s="17">
        <v>46138.02</v>
      </c>
      <c r="H314" s="19"/>
    </row>
    <row r="315" spans="1:8" ht="14.45" customHeight="1" x14ac:dyDescent="0.2">
      <c r="A315" s="34" t="s">
        <v>383</v>
      </c>
      <c r="B315" s="35" t="s">
        <v>384</v>
      </c>
      <c r="C315" s="6">
        <v>810.98</v>
      </c>
      <c r="D315" s="6">
        <v>350</v>
      </c>
      <c r="E315" s="6">
        <v>1160.98</v>
      </c>
      <c r="F315" s="36">
        <v>2000</v>
      </c>
      <c r="G315" s="17">
        <v>2000</v>
      </c>
      <c r="H315" s="19"/>
    </row>
    <row r="316" spans="1:8" ht="14.45" customHeight="1" x14ac:dyDescent="0.2">
      <c r="A316" s="34"/>
      <c r="B316" s="41" t="s">
        <v>98</v>
      </c>
      <c r="C316" s="9">
        <f>SUM(C314:C315)</f>
        <v>53822.520000000004</v>
      </c>
      <c r="D316" s="9">
        <f>SUM(D314:D315)</f>
        <v>350</v>
      </c>
      <c r="E316" s="9">
        <f>SUM(E314:E315)</f>
        <v>54172.62</v>
      </c>
      <c r="F316" s="39">
        <f>SUM(F314:F315)</f>
        <v>52715</v>
      </c>
      <c r="G316" s="39">
        <f>SUM(G314:G315)</f>
        <v>48138.02</v>
      </c>
      <c r="H316" s="19"/>
    </row>
    <row r="317" spans="1:8" ht="14.45" customHeight="1" x14ac:dyDescent="0.2">
      <c r="A317" s="14"/>
      <c r="B317" s="14"/>
      <c r="C317" s="6"/>
      <c r="D317" s="6"/>
      <c r="E317" s="6"/>
      <c r="F317" s="36"/>
      <c r="H317" s="19"/>
    </row>
    <row r="318" spans="1:8" ht="14.45" customHeight="1" x14ac:dyDescent="0.2">
      <c r="A318" s="31">
        <v>55190</v>
      </c>
      <c r="B318" s="32" t="s">
        <v>100</v>
      </c>
      <c r="C318" s="6"/>
      <c r="D318" s="6"/>
      <c r="E318" s="6"/>
      <c r="F318" s="36"/>
      <c r="H318" s="19"/>
    </row>
    <row r="319" spans="1:8" ht="14.45" customHeight="1" x14ac:dyDescent="0.2">
      <c r="A319" s="34" t="s">
        <v>385</v>
      </c>
      <c r="B319" s="35" t="s">
        <v>386</v>
      </c>
      <c r="C319" s="6">
        <v>4611.12</v>
      </c>
      <c r="D319" s="6">
        <v>300</v>
      </c>
      <c r="E319" s="6">
        <v>4911.12</v>
      </c>
      <c r="F319" s="36">
        <v>5000</v>
      </c>
      <c r="G319" s="17">
        <v>5500</v>
      </c>
      <c r="H319" s="19"/>
    </row>
    <row r="320" spans="1:8" ht="14.45" customHeight="1" x14ac:dyDescent="0.2">
      <c r="A320" s="34" t="s">
        <v>387</v>
      </c>
      <c r="B320" s="35" t="s">
        <v>388</v>
      </c>
      <c r="C320" s="6">
        <v>8530.49</v>
      </c>
      <c r="D320" s="6">
        <v>1200</v>
      </c>
      <c r="E320" s="6">
        <v>9730.49</v>
      </c>
      <c r="F320" s="36">
        <v>11000</v>
      </c>
      <c r="G320" s="17">
        <v>11000</v>
      </c>
      <c r="H320" s="19"/>
    </row>
    <row r="321" spans="1:8" ht="14.45" customHeight="1" x14ac:dyDescent="0.2">
      <c r="A321" s="34" t="s">
        <v>389</v>
      </c>
      <c r="B321" s="35" t="s">
        <v>390</v>
      </c>
      <c r="C321" s="6">
        <v>429.3</v>
      </c>
      <c r="D321" s="6">
        <v>50</v>
      </c>
      <c r="E321" s="6">
        <v>479.3</v>
      </c>
      <c r="F321" s="36">
        <v>2000</v>
      </c>
      <c r="G321" s="17">
        <v>5000</v>
      </c>
      <c r="H321" s="19"/>
    </row>
    <row r="322" spans="1:8" ht="14.45" customHeight="1" x14ac:dyDescent="0.2">
      <c r="A322" s="34" t="s">
        <v>391</v>
      </c>
      <c r="B322" s="35" t="s">
        <v>392</v>
      </c>
      <c r="C322" s="6">
        <v>1224.81</v>
      </c>
      <c r="D322" s="6">
        <v>200</v>
      </c>
      <c r="E322" s="6">
        <v>1424.81</v>
      </c>
      <c r="F322" s="36">
        <v>1000</v>
      </c>
      <c r="G322" s="17">
        <v>1500</v>
      </c>
      <c r="H322" s="19"/>
    </row>
    <row r="323" spans="1:8" ht="14.45" customHeight="1" x14ac:dyDescent="0.2">
      <c r="A323" s="34"/>
      <c r="B323" s="41" t="s">
        <v>101</v>
      </c>
      <c r="C323" s="9">
        <f>SUM(C319:C322)</f>
        <v>14795.72</v>
      </c>
      <c r="D323" s="9">
        <f>SUM(D319:D322)</f>
        <v>1750</v>
      </c>
      <c r="E323" s="9">
        <f>SUM(E319:E322)</f>
        <v>16545.72</v>
      </c>
      <c r="F323" s="39">
        <f>SUM(F319:F322)</f>
        <v>19000</v>
      </c>
      <c r="G323" s="18">
        <f>SUM(G319:G322)</f>
        <v>23000</v>
      </c>
      <c r="H323" s="19" t="s">
        <v>11</v>
      </c>
    </row>
    <row r="324" spans="1:8" ht="14.45" customHeight="1" x14ac:dyDescent="0.2">
      <c r="A324" s="34"/>
      <c r="B324" s="41"/>
      <c r="C324" s="9"/>
      <c r="D324" s="9"/>
      <c r="E324" s="6"/>
      <c r="F324" s="36"/>
      <c r="H324" s="19"/>
    </row>
    <row r="325" spans="1:8" ht="14.45" customHeight="1" x14ac:dyDescent="0.2">
      <c r="A325" s="31">
        <v>55200</v>
      </c>
      <c r="B325" s="32" t="s">
        <v>102</v>
      </c>
      <c r="C325" s="6"/>
      <c r="D325" s="6"/>
      <c r="E325" s="6"/>
      <c r="F325" s="36"/>
      <c r="H325" s="19"/>
    </row>
    <row r="326" spans="1:8" ht="14.45" customHeight="1" x14ac:dyDescent="0.2">
      <c r="A326" s="34" t="s">
        <v>393</v>
      </c>
      <c r="B326" s="35" t="s">
        <v>394</v>
      </c>
      <c r="C326" s="6">
        <v>9879.41</v>
      </c>
      <c r="D326" s="6">
        <v>250</v>
      </c>
      <c r="E326" s="6">
        <v>10129.41</v>
      </c>
      <c r="F326" s="36">
        <v>4000</v>
      </c>
      <c r="G326" s="17">
        <v>6000</v>
      </c>
      <c r="H326" s="19"/>
    </row>
    <row r="327" spans="1:8" ht="14.45" customHeight="1" x14ac:dyDescent="0.2">
      <c r="A327" s="34" t="s">
        <v>395</v>
      </c>
      <c r="B327" s="35" t="s">
        <v>396</v>
      </c>
      <c r="C327" s="6">
        <v>636.77</v>
      </c>
      <c r="D327" s="6">
        <v>150</v>
      </c>
      <c r="E327" s="6">
        <v>786.77</v>
      </c>
      <c r="F327" s="36">
        <v>1300</v>
      </c>
      <c r="G327" s="17">
        <v>1300</v>
      </c>
      <c r="H327" s="19"/>
    </row>
    <row r="328" spans="1:8" ht="14.45" customHeight="1" x14ac:dyDescent="0.2">
      <c r="A328" s="34" t="s">
        <v>397</v>
      </c>
      <c r="B328" s="35" t="s">
        <v>398</v>
      </c>
      <c r="C328" s="6">
        <v>42728.89</v>
      </c>
      <c r="D328" s="6">
        <v>0</v>
      </c>
      <c r="E328" s="6">
        <v>42728.89</v>
      </c>
      <c r="F328" s="36">
        <v>30000</v>
      </c>
      <c r="G328" s="24">
        <v>10000</v>
      </c>
      <c r="H328" s="25" t="s">
        <v>11</v>
      </c>
    </row>
    <row r="329" spans="1:8" ht="14.45" customHeight="1" x14ac:dyDescent="0.2">
      <c r="A329" s="34" t="s">
        <v>399</v>
      </c>
      <c r="B329" s="35" t="s">
        <v>400</v>
      </c>
      <c r="C329" s="6">
        <v>3359.58</v>
      </c>
      <c r="D329" s="6"/>
      <c r="E329" s="6">
        <v>3359.58</v>
      </c>
      <c r="F329" s="36">
        <v>400</v>
      </c>
      <c r="G329" s="17">
        <v>400</v>
      </c>
      <c r="H329" s="19"/>
    </row>
    <row r="330" spans="1:8" ht="14.45" customHeight="1" x14ac:dyDescent="0.2">
      <c r="A330" s="31">
        <v>55210</v>
      </c>
      <c r="B330" s="32" t="s">
        <v>103</v>
      </c>
      <c r="C330" s="6"/>
      <c r="D330" s="6"/>
      <c r="E330" s="6"/>
      <c r="F330" s="36"/>
      <c r="H330" s="19"/>
    </row>
    <row r="331" spans="1:8" ht="14.45" customHeight="1" x14ac:dyDescent="0.2">
      <c r="A331" s="34" t="s">
        <v>401</v>
      </c>
      <c r="B331" s="35" t="s">
        <v>156</v>
      </c>
      <c r="C331" s="6">
        <v>200</v>
      </c>
      <c r="D331" s="6"/>
      <c r="E331" s="6">
        <v>200</v>
      </c>
      <c r="F331" s="36">
        <v>200</v>
      </c>
      <c r="G331" s="17">
        <v>250</v>
      </c>
      <c r="H331" s="19"/>
    </row>
    <row r="332" spans="1:8" ht="14.45" customHeight="1" x14ac:dyDescent="0.2">
      <c r="A332" s="31">
        <v>55220</v>
      </c>
      <c r="B332" s="32" t="s">
        <v>104</v>
      </c>
      <c r="C332" s="6"/>
      <c r="D332" s="6"/>
      <c r="E332" s="6"/>
      <c r="F332" s="36"/>
      <c r="H332" s="19"/>
    </row>
    <row r="333" spans="1:8" ht="14.45" customHeight="1" x14ac:dyDescent="0.2">
      <c r="A333" s="34" t="s">
        <v>402</v>
      </c>
      <c r="B333" s="35" t="s">
        <v>403</v>
      </c>
      <c r="C333" s="6">
        <v>207.82</v>
      </c>
      <c r="D333" s="6"/>
      <c r="E333" s="6">
        <v>207.82</v>
      </c>
      <c r="F333" s="36">
        <v>3000</v>
      </c>
      <c r="G333" s="17">
        <v>1000</v>
      </c>
      <c r="H333" s="19" t="s">
        <v>11</v>
      </c>
    </row>
    <row r="334" spans="1:8" ht="14.45" customHeight="1" x14ac:dyDescent="0.2">
      <c r="A334" s="34"/>
      <c r="B334" s="41" t="s">
        <v>105</v>
      </c>
      <c r="C334" s="9">
        <f>SUM(C326:C333)</f>
        <v>57012.47</v>
      </c>
      <c r="D334" s="9">
        <f>SUM(D326:D333)</f>
        <v>400</v>
      </c>
      <c r="E334" s="9">
        <f>SUM(E326:E333)</f>
        <v>57412.47</v>
      </c>
      <c r="F334" s="39">
        <f>SUM(F326:F333)</f>
        <v>38900</v>
      </c>
      <c r="G334" s="18">
        <f>SUM(G326:G333)</f>
        <v>18950</v>
      </c>
      <c r="H334" s="19"/>
    </row>
    <row r="335" spans="1:8" ht="14.45" customHeight="1" x14ac:dyDescent="0.2">
      <c r="A335" s="34"/>
      <c r="B335" s="41"/>
      <c r="C335" s="9"/>
      <c r="D335" s="9"/>
      <c r="E335" s="9"/>
      <c r="F335" s="39"/>
      <c r="H335" s="19"/>
    </row>
    <row r="336" spans="1:8" ht="14.45" customHeight="1" x14ac:dyDescent="0.2">
      <c r="A336" s="31">
        <v>55300</v>
      </c>
      <c r="B336" s="32" t="s">
        <v>106</v>
      </c>
      <c r="C336" s="6"/>
      <c r="D336" s="6"/>
      <c r="E336" s="6"/>
      <c r="F336" s="36"/>
      <c r="H336" s="19"/>
    </row>
    <row r="337" spans="1:8" ht="14.45" customHeight="1" x14ac:dyDescent="0.2">
      <c r="A337" s="34" t="s">
        <v>404</v>
      </c>
      <c r="B337" s="35" t="s">
        <v>107</v>
      </c>
      <c r="C337" s="6">
        <v>5580</v>
      </c>
      <c r="D337" s="6"/>
      <c r="E337" s="6">
        <v>5580</v>
      </c>
      <c r="F337" s="36">
        <v>6000</v>
      </c>
      <c r="G337" s="17">
        <v>6000</v>
      </c>
      <c r="H337" s="19" t="s">
        <v>11</v>
      </c>
    </row>
    <row r="338" spans="1:8" ht="14.45" customHeight="1" x14ac:dyDescent="0.2">
      <c r="A338" s="34" t="s">
        <v>405</v>
      </c>
      <c r="B338" s="35" t="s">
        <v>164</v>
      </c>
      <c r="C338" s="6">
        <v>2703.52</v>
      </c>
      <c r="D338" s="6">
        <v>1000</v>
      </c>
      <c r="E338" s="6">
        <v>3703.52</v>
      </c>
      <c r="F338" s="36">
        <v>4000</v>
      </c>
      <c r="G338" s="17">
        <v>4000</v>
      </c>
      <c r="H338" s="19" t="s">
        <v>11</v>
      </c>
    </row>
    <row r="339" spans="1:8" ht="13.7" customHeight="1" x14ac:dyDescent="0.2">
      <c r="A339" s="34" t="s">
        <v>406</v>
      </c>
      <c r="B339" s="35" t="s">
        <v>407</v>
      </c>
      <c r="C339" s="6">
        <v>200</v>
      </c>
      <c r="D339" s="6"/>
      <c r="E339" s="6">
        <v>200</v>
      </c>
      <c r="F339" s="36">
        <v>325</v>
      </c>
      <c r="G339" s="17">
        <v>350</v>
      </c>
      <c r="H339" s="19"/>
    </row>
    <row r="340" spans="1:8" ht="14.45" customHeight="1" x14ac:dyDescent="0.2">
      <c r="A340" s="34" t="s">
        <v>408</v>
      </c>
      <c r="B340" s="35" t="s">
        <v>108</v>
      </c>
      <c r="C340" s="6">
        <v>867.47</v>
      </c>
      <c r="D340" s="6"/>
      <c r="E340" s="6">
        <v>867.47</v>
      </c>
      <c r="F340" s="36">
        <v>2000</v>
      </c>
      <c r="G340" s="17">
        <v>1000</v>
      </c>
      <c r="H340" s="19" t="s">
        <v>11</v>
      </c>
    </row>
    <row r="341" spans="1:8" ht="14.45" customHeight="1" x14ac:dyDescent="0.2">
      <c r="A341" s="34"/>
      <c r="B341" s="41" t="s">
        <v>109</v>
      </c>
      <c r="C341" s="9">
        <f>SUM(C337:C340)</f>
        <v>9350.99</v>
      </c>
      <c r="D341" s="9">
        <f>SUM(D337:D340)</f>
        <v>1000</v>
      </c>
      <c r="E341" s="9">
        <f>SUM(E337:E340)</f>
        <v>10350.99</v>
      </c>
      <c r="F341" s="39">
        <f>SUM(F337:F340)</f>
        <v>12325</v>
      </c>
      <c r="G341" s="39">
        <f>SUM(G337:G340)</f>
        <v>11350</v>
      </c>
      <c r="H341" s="19"/>
    </row>
    <row r="342" spans="1:8" ht="14.45" customHeight="1" x14ac:dyDescent="0.2">
      <c r="A342" s="34"/>
      <c r="B342" s="35"/>
      <c r="C342" s="6"/>
      <c r="D342" s="6"/>
      <c r="E342" s="6"/>
      <c r="F342" s="36"/>
      <c r="H342" s="19"/>
    </row>
    <row r="343" spans="1:8" ht="14.45" customHeight="1" x14ac:dyDescent="0.2">
      <c r="A343" s="4" t="s">
        <v>2</v>
      </c>
      <c r="B343" s="4" t="s">
        <v>0</v>
      </c>
      <c r="C343" s="15" t="s">
        <v>462</v>
      </c>
      <c r="D343" s="5" t="s">
        <v>441</v>
      </c>
      <c r="E343" s="5" t="s">
        <v>1</v>
      </c>
      <c r="F343" s="5" t="s">
        <v>445</v>
      </c>
      <c r="G343" s="16" t="s">
        <v>444</v>
      </c>
      <c r="H343" s="20" t="s">
        <v>138</v>
      </c>
    </row>
    <row r="344" spans="1:8" ht="14.45" customHeight="1" x14ac:dyDescent="0.2">
      <c r="A344" s="33">
        <v>55400</v>
      </c>
      <c r="B344" s="32" t="s">
        <v>110</v>
      </c>
      <c r="C344" s="6"/>
      <c r="D344" s="6"/>
      <c r="E344" s="6"/>
      <c r="F344" s="6"/>
      <c r="H344" s="19"/>
    </row>
    <row r="345" spans="1:8" ht="14.45" customHeight="1" x14ac:dyDescent="0.2">
      <c r="A345" s="34" t="s">
        <v>409</v>
      </c>
      <c r="B345" s="35" t="s">
        <v>410</v>
      </c>
      <c r="C345" s="6">
        <v>1198.2</v>
      </c>
      <c r="D345" s="6">
        <v>200</v>
      </c>
      <c r="E345" s="6">
        <v>1398.2</v>
      </c>
      <c r="F345" s="36">
        <v>1500</v>
      </c>
      <c r="G345" s="17">
        <v>1500</v>
      </c>
      <c r="H345" s="19"/>
    </row>
    <row r="346" spans="1:8" ht="14.45" customHeight="1" x14ac:dyDescent="0.2">
      <c r="A346" s="34" t="s">
        <v>411</v>
      </c>
      <c r="B346" s="35" t="s">
        <v>412</v>
      </c>
      <c r="C346" s="6">
        <v>31.4</v>
      </c>
      <c r="D346" s="6"/>
      <c r="E346" s="6">
        <v>31.4</v>
      </c>
      <c r="F346" s="36">
        <v>500</v>
      </c>
      <c r="G346" s="17">
        <v>500</v>
      </c>
      <c r="H346" s="19"/>
    </row>
    <row r="347" spans="1:8" ht="14.45" customHeight="1" x14ac:dyDescent="0.2">
      <c r="A347" s="34" t="s">
        <v>413</v>
      </c>
      <c r="B347" s="35" t="s">
        <v>414</v>
      </c>
      <c r="C347" s="6">
        <v>1040</v>
      </c>
      <c r="D347" s="6">
        <v>0</v>
      </c>
      <c r="E347" s="6">
        <v>1040</v>
      </c>
      <c r="F347" s="36">
        <v>1000</v>
      </c>
      <c r="G347" s="17">
        <v>1100</v>
      </c>
      <c r="H347" s="19"/>
    </row>
    <row r="348" spans="1:8" ht="14.45" customHeight="1" x14ac:dyDescent="0.2">
      <c r="A348" s="34" t="s">
        <v>415</v>
      </c>
      <c r="B348" s="35" t="s">
        <v>416</v>
      </c>
      <c r="C348" s="6">
        <v>1475.57</v>
      </c>
      <c r="D348" s="6">
        <v>0</v>
      </c>
      <c r="E348" s="6">
        <v>1475.57</v>
      </c>
      <c r="F348" s="36">
        <v>800</v>
      </c>
      <c r="G348" s="17">
        <v>1200</v>
      </c>
      <c r="H348" s="19" t="s">
        <v>11</v>
      </c>
    </row>
    <row r="349" spans="1:8" ht="14.45" customHeight="1" x14ac:dyDescent="0.2">
      <c r="A349" s="34"/>
      <c r="B349" s="41" t="s">
        <v>111</v>
      </c>
      <c r="C349" s="9">
        <f>SUM(C345:C348)</f>
        <v>3745.17</v>
      </c>
      <c r="D349" s="9">
        <f>SUM(D345:D348)</f>
        <v>200</v>
      </c>
      <c r="E349" s="9">
        <f>SUM(E345:E348)</f>
        <v>3945.17</v>
      </c>
      <c r="F349" s="39">
        <f>SUM(F345:F348)</f>
        <v>3800</v>
      </c>
      <c r="G349" s="18">
        <f>SUM(G345:G348)</f>
        <v>4300</v>
      </c>
      <c r="H349" s="19"/>
    </row>
    <row r="350" spans="1:8" ht="14.45" customHeight="1" x14ac:dyDescent="0.2">
      <c r="A350" s="34"/>
      <c r="B350" s="41" t="s">
        <v>141</v>
      </c>
      <c r="C350" s="12">
        <f>SUM(C349+C341+C334+C323+C316)</f>
        <v>138726.87</v>
      </c>
      <c r="D350" s="12">
        <f>SUM(D349+D341+D334+D323+D316+D316+D308)</f>
        <v>4150</v>
      </c>
      <c r="E350" s="12">
        <f>SUM(E316+E323+E334+E341+E349)</f>
        <v>142426.97</v>
      </c>
      <c r="F350" s="46">
        <f>SUM(F349+F341+F334+F323+F316)</f>
        <v>126740</v>
      </c>
      <c r="G350" s="22">
        <f>SUM(G349+G341+G334+G323+G316)</f>
        <v>105738.01999999999</v>
      </c>
      <c r="H350" s="19"/>
    </row>
    <row r="351" spans="1:8" ht="14.45" customHeight="1" x14ac:dyDescent="0.2">
      <c r="H351" s="19"/>
    </row>
    <row r="352" spans="1:8" ht="14.45" customHeight="1" x14ac:dyDescent="0.2">
      <c r="A352" s="31">
        <v>56000</v>
      </c>
      <c r="B352" s="32" t="s">
        <v>112</v>
      </c>
      <c r="C352" s="6"/>
      <c r="D352" s="6"/>
      <c r="E352" s="6"/>
      <c r="F352" s="36"/>
      <c r="H352" s="19"/>
    </row>
    <row r="353" spans="1:8" ht="14.45" customHeight="1" x14ac:dyDescent="0.2">
      <c r="A353" s="33">
        <v>56700</v>
      </c>
      <c r="B353" s="34" t="s">
        <v>417</v>
      </c>
      <c r="C353" s="6">
        <v>141849.25</v>
      </c>
      <c r="D353" s="6"/>
      <c r="E353" s="6">
        <v>141849.25</v>
      </c>
      <c r="F353" s="36">
        <v>7000</v>
      </c>
      <c r="G353" s="17">
        <v>5000</v>
      </c>
      <c r="H353" s="19" t="s">
        <v>480</v>
      </c>
    </row>
    <row r="354" spans="1:8" ht="14.45" customHeight="1" x14ac:dyDescent="0.2">
      <c r="A354" s="34" t="s">
        <v>418</v>
      </c>
      <c r="B354" s="35" t="s">
        <v>419</v>
      </c>
      <c r="C354" s="6">
        <v>16331.8</v>
      </c>
      <c r="D354" s="6">
        <v>3500</v>
      </c>
      <c r="E354" s="6">
        <v>19331.8</v>
      </c>
      <c r="F354" s="36">
        <v>20000</v>
      </c>
      <c r="G354" s="17">
        <v>25000</v>
      </c>
      <c r="H354" s="19"/>
    </row>
    <row r="355" spans="1:8" ht="14.45" customHeight="1" x14ac:dyDescent="0.2">
      <c r="A355" s="43" t="s">
        <v>459</v>
      </c>
      <c r="B355" s="35" t="s">
        <v>460</v>
      </c>
      <c r="C355" s="1">
        <v>2700</v>
      </c>
      <c r="D355" s="1">
        <v>900</v>
      </c>
      <c r="E355" s="1">
        <v>3600</v>
      </c>
      <c r="F355" s="36">
        <v>3600</v>
      </c>
      <c r="G355" s="17">
        <v>3600</v>
      </c>
      <c r="H355" s="19" t="s">
        <v>11</v>
      </c>
    </row>
    <row r="356" spans="1:8" ht="14.45" customHeight="1" x14ac:dyDescent="0.2">
      <c r="A356" s="34"/>
      <c r="B356" s="41" t="s">
        <v>113</v>
      </c>
      <c r="C356" s="9">
        <f>SUM(C353:C354)</f>
        <v>158181.04999999999</v>
      </c>
      <c r="D356" s="9">
        <f>SUM(D353:D354)</f>
        <v>3500</v>
      </c>
      <c r="E356" s="9">
        <f>SUM(E353:E354)</f>
        <v>161181.04999999999</v>
      </c>
      <c r="F356" s="39">
        <f>SUM(F352:F355)</f>
        <v>30600</v>
      </c>
      <c r="G356" s="18">
        <f>SUM(G353:G355)</f>
        <v>33600</v>
      </c>
      <c r="H356" s="19"/>
    </row>
    <row r="357" spans="1:8" ht="14.45" customHeight="1" x14ac:dyDescent="0.2">
      <c r="A357" s="14"/>
      <c r="B357" s="14"/>
      <c r="C357" s="6"/>
      <c r="D357" s="6"/>
      <c r="E357" s="6"/>
      <c r="F357" s="36"/>
      <c r="H357" s="19"/>
    </row>
    <row r="358" spans="1:8" ht="14.45" customHeight="1" x14ac:dyDescent="0.2">
      <c r="A358" s="31">
        <v>56900</v>
      </c>
      <c r="B358" s="32" t="s">
        <v>115</v>
      </c>
      <c r="C358" s="6"/>
      <c r="D358" s="6"/>
      <c r="E358" s="6"/>
      <c r="F358" s="36"/>
      <c r="H358" s="19"/>
    </row>
    <row r="359" spans="1:8" ht="14.45" customHeight="1" x14ac:dyDescent="0.2">
      <c r="A359" s="34" t="s">
        <v>420</v>
      </c>
      <c r="B359" s="35" t="s">
        <v>421</v>
      </c>
      <c r="C359" s="6">
        <v>9280.16</v>
      </c>
      <c r="D359" s="6">
        <v>3093.38</v>
      </c>
      <c r="E359" s="6">
        <v>12373.54</v>
      </c>
      <c r="F359" s="36">
        <v>12600</v>
      </c>
      <c r="G359" s="17">
        <v>12600</v>
      </c>
      <c r="H359" s="19"/>
    </row>
    <row r="360" spans="1:8" ht="14.45" customHeight="1" x14ac:dyDescent="0.2">
      <c r="A360" s="34" t="s">
        <v>422</v>
      </c>
      <c r="B360" s="35" t="s">
        <v>423</v>
      </c>
      <c r="C360" s="6">
        <v>292.64999999999998</v>
      </c>
      <c r="D360" s="6">
        <v>50</v>
      </c>
      <c r="E360" s="6">
        <v>342.65</v>
      </c>
      <c r="F360" s="36">
        <v>500</v>
      </c>
      <c r="G360" s="17">
        <v>500</v>
      </c>
      <c r="H360" s="19"/>
    </row>
    <row r="361" spans="1:8" ht="14.45" customHeight="1" x14ac:dyDescent="0.2">
      <c r="A361" s="34" t="s">
        <v>424</v>
      </c>
      <c r="B361" s="35" t="s">
        <v>425</v>
      </c>
      <c r="C361" s="6">
        <v>6232</v>
      </c>
      <c r="D361" s="6"/>
      <c r="E361" s="6">
        <v>6232</v>
      </c>
      <c r="F361" s="36">
        <v>8600</v>
      </c>
      <c r="G361" s="24">
        <v>2200</v>
      </c>
      <c r="H361" s="27" t="s">
        <v>11</v>
      </c>
    </row>
    <row r="362" spans="1:8" ht="14.45" customHeight="1" x14ac:dyDescent="0.2">
      <c r="A362" s="34"/>
      <c r="B362" s="41" t="s">
        <v>114</v>
      </c>
      <c r="C362" s="9">
        <f>SUM(C359:C361)</f>
        <v>15804.81</v>
      </c>
      <c r="D362" s="9">
        <f>SUM(D359:D361)</f>
        <v>3143.38</v>
      </c>
      <c r="E362" s="9">
        <f>SUM(E359:E361)</f>
        <v>18948.190000000002</v>
      </c>
      <c r="F362" s="39">
        <f>SUM(F359:F361)</f>
        <v>21700</v>
      </c>
      <c r="G362" s="39">
        <f>SUM(G359:G361)</f>
        <v>15300</v>
      </c>
      <c r="H362" s="19"/>
    </row>
    <row r="363" spans="1:8" ht="14.45" customHeight="1" x14ac:dyDescent="0.2">
      <c r="A363" s="34"/>
      <c r="B363" s="41"/>
      <c r="C363" s="9"/>
      <c r="D363" s="9"/>
      <c r="E363" s="9"/>
      <c r="F363" s="39"/>
      <c r="H363" s="19"/>
    </row>
    <row r="364" spans="1:8" ht="14.45" customHeight="1" x14ac:dyDescent="0.2">
      <c r="A364" s="32" t="s">
        <v>116</v>
      </c>
      <c r="B364" s="41" t="s">
        <v>117</v>
      </c>
      <c r="C364" s="6"/>
      <c r="D364" s="6"/>
      <c r="E364" s="6"/>
      <c r="F364" s="36"/>
      <c r="H364" s="19"/>
    </row>
    <row r="365" spans="1:8" ht="14.45" customHeight="1" x14ac:dyDescent="0.2">
      <c r="A365" s="34" t="s">
        <v>426</v>
      </c>
      <c r="B365" s="35" t="s">
        <v>119</v>
      </c>
      <c r="C365" s="6">
        <v>16751.38</v>
      </c>
      <c r="D365" s="6"/>
      <c r="E365" s="6">
        <v>16751.38</v>
      </c>
      <c r="F365" s="36">
        <v>16500</v>
      </c>
      <c r="G365" s="17">
        <v>17000</v>
      </c>
      <c r="H365" s="19" t="s">
        <v>11</v>
      </c>
    </row>
    <row r="366" spans="1:8" ht="14.45" customHeight="1" x14ac:dyDescent="0.2">
      <c r="A366" s="34" t="s">
        <v>427</v>
      </c>
      <c r="B366" s="35" t="s">
        <v>120</v>
      </c>
      <c r="C366" s="6">
        <v>382.32</v>
      </c>
      <c r="D366" s="6"/>
      <c r="E366" s="6">
        <v>382.32</v>
      </c>
      <c r="F366" s="36">
        <v>500</v>
      </c>
      <c r="G366" s="17">
        <v>500</v>
      </c>
      <c r="H366" s="19"/>
    </row>
    <row r="367" spans="1:8" ht="14.45" customHeight="1" x14ac:dyDescent="0.2">
      <c r="A367" s="32"/>
      <c r="B367" s="41" t="s">
        <v>118</v>
      </c>
      <c r="C367" s="9">
        <f>SUM(C365:C366)</f>
        <v>17133.7</v>
      </c>
      <c r="D367" s="9">
        <f>SUM(D365:D366)</f>
        <v>0</v>
      </c>
      <c r="E367" s="9">
        <f>SUM(E365:E366)</f>
        <v>17133.7</v>
      </c>
      <c r="F367" s="39">
        <f>SUM(F365:F366)</f>
        <v>17000</v>
      </c>
      <c r="G367" s="17">
        <f>SUM(G365:G366)</f>
        <v>17500</v>
      </c>
      <c r="H367" s="19"/>
    </row>
    <row r="368" spans="1:8" ht="14.45" customHeight="1" x14ac:dyDescent="0.2">
      <c r="A368" s="32"/>
      <c r="B368" s="41"/>
      <c r="C368" s="9"/>
      <c r="D368" s="9"/>
      <c r="E368" s="9"/>
      <c r="F368" s="39"/>
      <c r="H368" s="19"/>
    </row>
    <row r="369" spans="1:9" ht="14.45" customHeight="1" x14ac:dyDescent="0.2">
      <c r="A369" s="32"/>
      <c r="B369" s="41" t="s">
        <v>142</v>
      </c>
      <c r="C369" s="12">
        <f>SUM(C356+C362+C367)</f>
        <v>191119.56</v>
      </c>
      <c r="D369" s="12">
        <f>SUM(D356+D362+D367)</f>
        <v>6643.38</v>
      </c>
      <c r="E369" s="12">
        <f>SUM(E356+E362+E367)</f>
        <v>197262.94</v>
      </c>
      <c r="F369" s="46">
        <f>SUM(F356+F362+F367)</f>
        <v>69300</v>
      </c>
      <c r="G369" s="22">
        <f>SUM(G356+G362+G367)</f>
        <v>66400</v>
      </c>
      <c r="H369" s="19"/>
    </row>
    <row r="370" spans="1:9" ht="14.45" customHeight="1" x14ac:dyDescent="0.2">
      <c r="A370" s="32"/>
      <c r="B370" s="41"/>
      <c r="C370" s="9"/>
      <c r="D370" s="9"/>
      <c r="E370" s="9"/>
      <c r="F370" s="39"/>
      <c r="H370" s="19"/>
    </row>
    <row r="371" spans="1:9" ht="14.45" customHeight="1" x14ac:dyDescent="0.2">
      <c r="A371" s="31">
        <v>57000</v>
      </c>
      <c r="B371" s="32" t="s">
        <v>121</v>
      </c>
      <c r="C371" s="6"/>
      <c r="D371" s="6"/>
      <c r="E371" s="6"/>
      <c r="F371" s="36"/>
      <c r="G371" s="38"/>
      <c r="H371" s="19"/>
    </row>
    <row r="372" spans="1:9" ht="14.45" customHeight="1" x14ac:dyDescent="0.2">
      <c r="A372" s="33">
        <v>57140</v>
      </c>
      <c r="B372" s="44" t="s">
        <v>428</v>
      </c>
      <c r="C372" s="6">
        <v>0</v>
      </c>
      <c r="D372" s="6">
        <v>0</v>
      </c>
      <c r="E372" s="6">
        <f>SUM(C372+D372)</f>
        <v>0</v>
      </c>
      <c r="F372" s="36" t="s">
        <v>11</v>
      </c>
      <c r="G372" s="38" t="s">
        <v>11</v>
      </c>
      <c r="H372" s="19"/>
    </row>
    <row r="373" spans="1:9" ht="14.45" customHeight="1" x14ac:dyDescent="0.2">
      <c r="A373" s="33">
        <v>57190</v>
      </c>
      <c r="B373" s="34" t="s">
        <v>165</v>
      </c>
      <c r="C373" s="6">
        <v>0</v>
      </c>
      <c r="D373" s="6">
        <v>0</v>
      </c>
      <c r="E373" s="6">
        <f>SUM(C373+D373)</f>
        <v>0</v>
      </c>
      <c r="F373" s="36"/>
      <c r="G373" s="49"/>
      <c r="H373" s="19"/>
    </row>
    <row r="374" spans="1:9" ht="14.45" customHeight="1" x14ac:dyDescent="0.2">
      <c r="A374" s="33">
        <v>57220</v>
      </c>
      <c r="B374" s="34" t="s">
        <v>429</v>
      </c>
      <c r="C374" s="6">
        <v>35000</v>
      </c>
      <c r="D374" s="6">
        <v>0</v>
      </c>
      <c r="E374" s="6">
        <v>35000</v>
      </c>
      <c r="F374" s="36">
        <v>35000</v>
      </c>
      <c r="G374" s="38">
        <v>5000</v>
      </c>
      <c r="H374" s="19"/>
    </row>
    <row r="375" spans="1:9" ht="14.45" customHeight="1" x14ac:dyDescent="0.2">
      <c r="A375" s="33">
        <v>57324</v>
      </c>
      <c r="B375" s="34" t="s">
        <v>430</v>
      </c>
      <c r="C375" s="6">
        <v>0</v>
      </c>
      <c r="D375" s="6">
        <v>0</v>
      </c>
      <c r="E375" s="6">
        <f>SUM(C375+D375)</f>
        <v>0</v>
      </c>
      <c r="F375" s="36"/>
      <c r="G375" s="38"/>
      <c r="H375" s="19" t="s">
        <v>11</v>
      </c>
    </row>
    <row r="376" spans="1:9" ht="14.45" customHeight="1" x14ac:dyDescent="0.2">
      <c r="A376" s="33">
        <v>57331</v>
      </c>
      <c r="B376" s="34" t="s">
        <v>431</v>
      </c>
      <c r="C376" s="6">
        <v>0</v>
      </c>
      <c r="D376" s="6">
        <v>0</v>
      </c>
      <c r="E376" s="6">
        <f>SUM(C376+D376)</f>
        <v>0</v>
      </c>
      <c r="F376" s="6"/>
      <c r="H376" s="19"/>
    </row>
    <row r="377" spans="1:9" ht="14.45" customHeight="1" x14ac:dyDescent="0.2">
      <c r="A377" s="4" t="s">
        <v>2</v>
      </c>
      <c r="B377" s="4" t="s">
        <v>0</v>
      </c>
      <c r="C377" s="15" t="s">
        <v>462</v>
      </c>
      <c r="D377" s="5" t="s">
        <v>441</v>
      </c>
      <c r="E377" s="5" t="s">
        <v>1</v>
      </c>
      <c r="F377" s="5" t="s">
        <v>445</v>
      </c>
      <c r="G377" s="16" t="s">
        <v>444</v>
      </c>
      <c r="H377" s="5" t="s">
        <v>138</v>
      </c>
    </row>
    <row r="378" spans="1:9" ht="14.45" customHeight="1" x14ac:dyDescent="0.2">
      <c r="A378" s="33">
        <v>57351</v>
      </c>
      <c r="B378" s="34" t="s">
        <v>432</v>
      </c>
      <c r="C378" s="6">
        <v>5000</v>
      </c>
      <c r="D378" s="6">
        <v>0</v>
      </c>
      <c r="E378" s="6">
        <v>5000</v>
      </c>
      <c r="F378" s="36">
        <v>5000</v>
      </c>
      <c r="G378" s="38">
        <v>5000</v>
      </c>
      <c r="H378" s="19" t="s">
        <v>11</v>
      </c>
    </row>
    <row r="379" spans="1:9" ht="14.45" customHeight="1" x14ac:dyDescent="0.2">
      <c r="A379" s="33">
        <v>57620</v>
      </c>
      <c r="B379" s="34" t="s">
        <v>433</v>
      </c>
      <c r="C379" s="6">
        <v>0</v>
      </c>
      <c r="D379" s="6"/>
      <c r="E379" s="6">
        <f>SUM(C379+D379)</f>
        <v>0</v>
      </c>
      <c r="F379" s="36"/>
      <c r="G379" s="38"/>
      <c r="H379" s="19"/>
      <c r="I379" s="21"/>
    </row>
    <row r="380" spans="1:9" ht="14.45" customHeight="1" x14ac:dyDescent="0.2">
      <c r="A380" s="33"/>
      <c r="B380" s="32" t="s">
        <v>122</v>
      </c>
      <c r="C380" s="12">
        <v>0</v>
      </c>
      <c r="D380" s="12">
        <f>SUM(D372:D379)</f>
        <v>0</v>
      </c>
      <c r="E380" s="12">
        <f>SUM(E372:E379)</f>
        <v>40000</v>
      </c>
      <c r="F380" s="46">
        <f>SUM(F372:F379)</f>
        <v>40000</v>
      </c>
      <c r="G380" s="47">
        <f>SUM(G372:G379)</f>
        <v>10000</v>
      </c>
      <c r="H380" s="19"/>
      <c r="I380" s="21"/>
    </row>
    <row r="381" spans="1:9" ht="14.45" customHeight="1" x14ac:dyDescent="0.2">
      <c r="A381" s="33"/>
      <c r="B381" s="32"/>
      <c r="C381" s="9"/>
      <c r="D381" s="9"/>
      <c r="E381" s="9"/>
      <c r="F381" s="39"/>
      <c r="G381" s="38"/>
      <c r="H381" s="19"/>
      <c r="I381" s="21"/>
    </row>
    <row r="382" spans="1:9" ht="14.45" customHeight="1" x14ac:dyDescent="0.2">
      <c r="A382" s="31">
        <v>59900</v>
      </c>
      <c r="B382" s="32" t="s">
        <v>123</v>
      </c>
      <c r="C382" s="6"/>
      <c r="D382" s="6"/>
      <c r="E382" s="6"/>
      <c r="F382" s="36"/>
      <c r="G382" s="38"/>
      <c r="H382" s="19"/>
      <c r="I382" s="21"/>
    </row>
    <row r="383" spans="1:9" ht="14.45" customHeight="1" x14ac:dyDescent="0.2">
      <c r="A383" s="34" t="s">
        <v>434</v>
      </c>
      <c r="B383" s="35" t="s">
        <v>435</v>
      </c>
      <c r="C383" s="6"/>
      <c r="D383" s="6">
        <v>0</v>
      </c>
      <c r="E383" s="6">
        <f>SUM(C383+D383)</f>
        <v>0</v>
      </c>
      <c r="F383" s="36"/>
      <c r="G383" s="38"/>
      <c r="H383" s="19"/>
      <c r="I383" s="21"/>
    </row>
    <row r="384" spans="1:9" ht="14.45" customHeight="1" x14ac:dyDescent="0.2">
      <c r="A384" s="34" t="s">
        <v>436</v>
      </c>
      <c r="B384" s="35" t="s">
        <v>437</v>
      </c>
      <c r="C384" s="6"/>
      <c r="D384" s="6">
        <v>0</v>
      </c>
      <c r="E384" s="6">
        <f>SUM(C384+D384)</f>
        <v>0</v>
      </c>
      <c r="F384" s="36"/>
      <c r="G384" s="38"/>
      <c r="H384" s="19"/>
      <c r="I384" s="21"/>
    </row>
    <row r="385" spans="1:9" ht="14.45" customHeight="1" x14ac:dyDescent="0.2">
      <c r="A385" s="34" t="s">
        <v>438</v>
      </c>
      <c r="B385" s="35" t="s">
        <v>439</v>
      </c>
      <c r="C385" s="6"/>
      <c r="D385" s="6">
        <v>0</v>
      </c>
      <c r="E385" s="6">
        <v>211.58</v>
      </c>
      <c r="F385" s="36">
        <v>0</v>
      </c>
      <c r="G385" s="38">
        <v>200</v>
      </c>
      <c r="H385" s="19" t="s">
        <v>11</v>
      </c>
      <c r="I385" s="21"/>
    </row>
    <row r="386" spans="1:9" ht="14.45" customHeight="1" x14ac:dyDescent="0.2">
      <c r="A386" s="34"/>
      <c r="B386" s="41" t="s">
        <v>147</v>
      </c>
      <c r="C386" s="12">
        <f>SUM(C383:C385)</f>
        <v>0</v>
      </c>
      <c r="D386" s="12">
        <v>0</v>
      </c>
      <c r="E386" s="12">
        <f>SUM(E383:E385)</f>
        <v>211.58</v>
      </c>
      <c r="F386" s="46">
        <f>SUM(F383:F385)</f>
        <v>0</v>
      </c>
      <c r="G386" s="47">
        <f>SUM(G383:G385)</f>
        <v>200</v>
      </c>
      <c r="H386" s="6"/>
      <c r="I386" s="21"/>
    </row>
    <row r="387" spans="1:9" ht="14.45" customHeight="1" x14ac:dyDescent="0.2">
      <c r="A387" s="34"/>
      <c r="B387" s="35"/>
      <c r="C387" s="6"/>
      <c r="D387" s="6"/>
      <c r="E387" s="6"/>
      <c r="F387" s="36"/>
      <c r="G387" s="38"/>
      <c r="H387" s="6"/>
    </row>
    <row r="388" spans="1:9" ht="14.45" customHeight="1" x14ac:dyDescent="0.2">
      <c r="A388" s="31"/>
      <c r="B388" s="32" t="s">
        <v>148</v>
      </c>
      <c r="C388" s="9">
        <f>SUM(C187+C219+C303+C311+C350+C369+C380+C386)</f>
        <v>1350656.35</v>
      </c>
      <c r="D388" s="9">
        <f>SUM(D386+D380+D369+D350+D311+D303+D219+D187)</f>
        <v>356363.62000000005</v>
      </c>
      <c r="E388" s="9">
        <f>SUM(E386+E380+E369+E350+E311+E303+E219+E187)</f>
        <v>1807730.77</v>
      </c>
      <c r="F388" s="39">
        <f>SUM(F187+F219+F303+F311+F350+F369+F380+F386)</f>
        <v>1560609.56</v>
      </c>
      <c r="G388" s="38">
        <f>SUM(G187+G219+G303+G311+G350+G369+G380+G386)</f>
        <v>1379030.6400000001</v>
      </c>
    </row>
    <row r="389" spans="1:9" ht="14.45" customHeight="1" x14ac:dyDescent="0.2">
      <c r="A389" s="14"/>
      <c r="B389" s="14"/>
      <c r="C389" s="6"/>
      <c r="D389" s="6"/>
      <c r="E389" s="6"/>
      <c r="F389" s="36"/>
      <c r="G389" s="38"/>
    </row>
    <row r="390" spans="1:9" x14ac:dyDescent="0.2">
      <c r="A390" s="14"/>
      <c r="B390" s="14"/>
      <c r="C390" s="6"/>
      <c r="D390" s="6"/>
      <c r="E390" s="6" t="s">
        <v>139</v>
      </c>
      <c r="F390" s="36"/>
      <c r="G390" s="38">
        <f>G127</f>
        <v>1379030.6400000001</v>
      </c>
      <c r="H390" s="6"/>
    </row>
    <row r="391" spans="1:9" x14ac:dyDescent="0.2">
      <c r="A391" s="14"/>
      <c r="B391" s="14"/>
      <c r="C391" s="6"/>
      <c r="D391" s="6"/>
      <c r="E391" s="6" t="s">
        <v>154</v>
      </c>
      <c r="F391" s="6"/>
      <c r="G391" s="38">
        <f>G388</f>
        <v>1379030.6400000001</v>
      </c>
      <c r="H391" s="6"/>
    </row>
    <row r="392" spans="1:9" x14ac:dyDescent="0.2">
      <c r="A392" s="14"/>
      <c r="B392" s="14"/>
      <c r="C392" s="6"/>
      <c r="D392" s="6"/>
      <c r="E392" s="6"/>
      <c r="F392" s="6"/>
      <c r="G392" s="48">
        <f>SUM(G390-G391)</f>
        <v>0</v>
      </c>
      <c r="H392" s="6"/>
    </row>
    <row r="401" spans="2:6" x14ac:dyDescent="0.2">
      <c r="B401" s="28" t="s">
        <v>11</v>
      </c>
      <c r="C401" s="6" t="s">
        <v>11</v>
      </c>
      <c r="D401" s="6" t="s">
        <v>11</v>
      </c>
      <c r="E401" s="6" t="s">
        <v>157</v>
      </c>
      <c r="F401" s="6" t="s">
        <v>11</v>
      </c>
    </row>
    <row r="402" spans="2:6" x14ac:dyDescent="0.2">
      <c r="B402" s="29" t="s">
        <v>11</v>
      </c>
      <c r="C402" s="6" t="s">
        <v>11</v>
      </c>
      <c r="D402" s="6" t="s">
        <v>11</v>
      </c>
      <c r="E402" s="6" t="s">
        <v>11</v>
      </c>
      <c r="F402" s="6" t="s">
        <v>11</v>
      </c>
    </row>
    <row r="403" spans="2:6" x14ac:dyDescent="0.2">
      <c r="B403" s="14" t="s">
        <v>11</v>
      </c>
      <c r="C403" s="6" t="s">
        <v>11</v>
      </c>
      <c r="D403" s="6" t="s">
        <v>11</v>
      </c>
      <c r="E403" s="6" t="s">
        <v>11</v>
      </c>
      <c r="F403" s="6" t="s">
        <v>11</v>
      </c>
    </row>
    <row r="404" spans="2:6" x14ac:dyDescent="0.2">
      <c r="B404" s="30" t="s">
        <v>11</v>
      </c>
      <c r="C404" s="6" t="s">
        <v>11</v>
      </c>
    </row>
  </sheetData>
  <printOptions gridLines="1"/>
  <pageMargins left="0.25" right="0.25" top="0.75" bottom="0.75" header="0.3" footer="0.3"/>
  <pageSetup paperSize="5" orientation="landscape" r:id="rId1"/>
  <headerFooter>
    <oddHeader>&amp;C&amp;"Times New Roman,Bold"&amp;12TOWN OF CABLE
2024 BUDGET without Levi Increase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of Accounts</dc:title>
  <dc:subject>Marge Municipal Accounting Program: Report 1</dc:subject>
  <dc:creator>Town of Cable</dc:creator>
  <cp:lastModifiedBy>Bobbi McCauley</cp:lastModifiedBy>
  <cp:lastPrinted>2023-10-27T17:01:01Z</cp:lastPrinted>
  <dcterms:created xsi:type="dcterms:W3CDTF">2019-09-02T16:56:57Z</dcterms:created>
  <dcterms:modified xsi:type="dcterms:W3CDTF">2023-11-16T12:28:30Z</dcterms:modified>
</cp:coreProperties>
</file>